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690" windowHeight="7380" tabRatio="595" firstSheet="10" activeTab="13"/>
  </bookViews>
  <sheets>
    <sheet name="1 Bankaktiebolag" sheetId="1" r:id="rId1"/>
    <sheet name="2 Bankmarknad" sheetId="2" r:id="rId2"/>
    <sheet name="3 Bankkoncerner" sheetId="3" r:id="rId3"/>
    <sheet name="4 Sparbanker" sheetId="4" r:id="rId4"/>
    <sheet name="5  Bank res o förl" sheetId="5" r:id="rId5"/>
    <sheet name="6 Bank tillg o skuld" sheetId="6" r:id="rId6"/>
    <sheet name="7 Bank inl o utl" sheetId="7" r:id="rId7"/>
    <sheet name="8 Bostadsinst" sheetId="8" r:id="rId8"/>
    <sheet name="9 Boutlåning" sheetId="9" r:id="rId9"/>
    <sheet name="10 Boupplåning" sheetId="10" r:id="rId10"/>
    <sheet name="11 Finansbolag" sheetId="11" r:id="rId11"/>
    <sheet name="12 Näringslivsinst" sheetId="12" r:id="rId12"/>
    <sheet name="13 Livförsäkringsbolag" sheetId="13" r:id="rId13"/>
    <sheet name="14 Fondbolag" sheetId="14" r:id="rId14"/>
  </sheets>
  <definedNames>
    <definedName name="_xlnm.Print_Area" localSheetId="5">'6 Bank tillg o skuld'!$A$1:$G$21</definedName>
  </definedNames>
  <calcPr fullCalcOnLoad="1"/>
</workbook>
</file>

<file path=xl/sharedStrings.xml><?xml version="1.0" encoding="utf-8"?>
<sst xmlns="http://schemas.openxmlformats.org/spreadsheetml/2006/main" count="429" uniqueCount="299">
  <si>
    <t>Staten</t>
  </si>
  <si>
    <t>Kom-</t>
  </si>
  <si>
    <t>Utlandet</t>
  </si>
  <si>
    <t>Summa</t>
  </si>
  <si>
    <t>muner</t>
  </si>
  <si>
    <t>Närings-</t>
  </si>
  <si>
    <t>Övriga</t>
  </si>
  <si>
    <t>Totalt</t>
  </si>
  <si>
    <t>livet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</si>
  <si>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</si>
  <si>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</si>
  <si>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</si>
  <si>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</si>
  <si>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</si>
  <si>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</si>
  <si>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</si>
  <si>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</si>
  <si>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</si>
  <si>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</si>
  <si>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 xml:space="preserve">Handelsbanken </t>
  </si>
  <si>
    <t>FöreningsSparbanken</t>
  </si>
  <si>
    <t>-</t>
  </si>
  <si>
    <t>SkandiaBanken</t>
  </si>
  <si>
    <t>ABN AMRO Bank, filial</t>
  </si>
  <si>
    <t>GE Capital Bank</t>
  </si>
  <si>
    <t>Crédit Agricole Indosuez, filial</t>
  </si>
  <si>
    <t>IKANO Banken</t>
  </si>
  <si>
    <t>Citibank, filial</t>
  </si>
  <si>
    <t>SalusAnsvar Bank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</si>
  <si>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</si>
  <si>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</si>
  <si>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</si>
  <si>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</si>
  <si>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</si>
  <si>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</si>
  <si>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Kristianstads Sparbank</t>
  </si>
  <si>
    <t>Sparbanken Syd</t>
  </si>
  <si>
    <t>Varbergs Sparbank</t>
  </si>
  <si>
    <t>Sparbanken Alingsås</t>
  </si>
  <si>
    <t>Falkenbergs Sparbank</t>
  </si>
  <si>
    <t>Tillgångar</t>
  </si>
  <si>
    <t>Miljarder kronor</t>
  </si>
  <si>
    <t>Procent</t>
  </si>
  <si>
    <t>Övriga tillgångar</t>
  </si>
  <si>
    <t>Skulder och eget kapital</t>
  </si>
  <si>
    <t>Övriga skulder</t>
  </si>
  <si>
    <t xml:space="preserve">Utestående </t>
  </si>
  <si>
    <t xml:space="preserve">Ägare </t>
  </si>
  <si>
    <t>SBAB</t>
  </si>
  <si>
    <t xml:space="preserve">SEB BoLån </t>
  </si>
  <si>
    <t>Bokredit i Sverige</t>
  </si>
  <si>
    <t>Fördelning på låntagare</t>
  </si>
  <si>
    <t>Svenska kommuner och landsting</t>
  </si>
  <si>
    <t>Svenska icke-finansiella företag</t>
  </si>
  <si>
    <t>Svenska hushåll (inkl. personliga företagare)</t>
  </si>
  <si>
    <t>Övriga svenska låntagare</t>
  </si>
  <si>
    <t>Småhus</t>
  </si>
  <si>
    <t>Flerbostadshus</t>
  </si>
  <si>
    <t xml:space="preserve"> - varav bostadsrättsföreninger</t>
  </si>
  <si>
    <t>Affärs- och kontorshus</t>
  </si>
  <si>
    <t>Bostadsrätter</t>
  </si>
  <si>
    <t>Direktlån till kommuner</t>
  </si>
  <si>
    <t>Övriga ändamål</t>
  </si>
  <si>
    <t>Fördelning på olika former av upplåning m.m.</t>
  </si>
  <si>
    <t>Certifikat</t>
  </si>
  <si>
    <t xml:space="preserve"> - varav utländsk valuta</t>
  </si>
  <si>
    <t>Obligationer och förlagslån</t>
  </si>
  <si>
    <t xml:space="preserve"> - varav privatobligationer</t>
  </si>
  <si>
    <t>Övriga emitterade värdepapper</t>
  </si>
  <si>
    <t>Ägare</t>
  </si>
  <si>
    <t xml:space="preserve">omslutning </t>
  </si>
  <si>
    <t>Handelsbanken Finans</t>
  </si>
  <si>
    <t>FöreningsSparbanken Finans</t>
  </si>
  <si>
    <t>Svenska Skeppshypotekskassan</t>
  </si>
  <si>
    <t>Skandia</t>
  </si>
  <si>
    <t>Källa: Sveriges Försäkringsförbund</t>
  </si>
  <si>
    <t>Skandia Fonder</t>
  </si>
  <si>
    <t>Källa: Nyhetsbrevet Fond &amp; Bank</t>
  </si>
  <si>
    <t>SEB</t>
  </si>
  <si>
    <t xml:space="preserve">  </t>
  </si>
  <si>
    <t>Upplåning i svenska finansinstitut, m.m.</t>
  </si>
  <si>
    <t>Toyota Kreditbank, filial</t>
  </si>
  <si>
    <t>Sparbanken Skaraborg</t>
  </si>
  <si>
    <t xml:space="preserve"> -</t>
  </si>
  <si>
    <t>Sparbanken Lidköping</t>
  </si>
  <si>
    <t xml:space="preserve">Spintab (FöreningsSparbanken) </t>
  </si>
  <si>
    <t>Salus Ansvar</t>
  </si>
  <si>
    <t>Sparbanken Nord</t>
  </si>
  <si>
    <t>Danske Bank</t>
  </si>
  <si>
    <t>Kommuninvest i Sverige AB</t>
  </si>
  <si>
    <t>Länsförsäkringar Bank</t>
  </si>
  <si>
    <t>SEB Trygg Liv</t>
  </si>
  <si>
    <t>Robur Försäkring (FöreningsSparbanken)</t>
  </si>
  <si>
    <t>Robur (FöreningsSparbanken)</t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</si>
  <si>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</si>
  <si>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</si>
  <si>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</si>
  <si>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</si>
  <si>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</si>
  <si>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Wasa Kredit</t>
  </si>
  <si>
    <t>AMF Pension</t>
  </si>
  <si>
    <t>Länsförsäkringar</t>
  </si>
  <si>
    <t>Nordea</t>
  </si>
  <si>
    <t>Brummer &amp; Partners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</si>
  <si>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</si>
  <si>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</si>
  <si>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t xml:space="preserve">Nordea Finans </t>
  </si>
  <si>
    <t>Nordania Finans</t>
  </si>
  <si>
    <t>AB Svensk Exportkredit</t>
  </si>
  <si>
    <t>UBS Switzerland Stockholm, filial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</si>
  <si>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</si>
  <si>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</si>
  <si>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</si>
  <si>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</si>
  <si>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</si>
  <si>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</si>
  <si>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</si>
  <si>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</si>
  <si>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</si>
  <si>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</si>
  <si>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</si>
  <si>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3</t>
    </r>
    <r>
      <rPr>
        <sz val="8"/>
        <rFont val="Arial"/>
        <family val="2"/>
      </rPr>
      <t xml:space="preserve">   Utlåning till allmänheten (hushåll, företag, kommuner m.fl.).</t>
    </r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</si>
  <si>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</si>
  <si>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</si>
  <si>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Utländsk allmänhet</t>
  </si>
  <si>
    <t>Hushåll</t>
  </si>
  <si>
    <t>2  Bankmarknaden i Sverige, slutet av respektive år</t>
  </si>
  <si>
    <t xml:space="preserve">Observera att uppgifterna för de svenska bankaktiebolagen avser moderbolagets verksamhet såväl i Sverige 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</si>
  <si>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</si>
  <si>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</si>
  <si>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</si>
  <si>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</si>
  <si>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</si>
  <si>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</si>
  <si>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4</t>
    </r>
    <r>
      <rPr>
        <sz val="8"/>
        <rFont val="Arial"/>
        <family val="2"/>
      </rPr>
      <t xml:space="preserve">    In- och upplåning från allmänheten (hushåll, företag, kommuner m.fl.). Exklusive emitterade värdepapper m.m.</t>
    </r>
  </si>
  <si>
    <t>Totalt ovanstående</t>
  </si>
  <si>
    <r>
      <t>4</t>
    </r>
    <r>
      <rPr>
        <sz val="8"/>
        <rFont val="Arial"/>
        <family val="2"/>
      </rPr>
      <t xml:space="preserve">   In- och upplåning från allmänheten (hushåll, företag, kommuner m.fl.).</t>
    </r>
  </si>
  <si>
    <t xml:space="preserve">In- och upplåning från allmänheten </t>
  </si>
  <si>
    <t>Källa: Respektive institut</t>
  </si>
  <si>
    <t>Kommuninvest ekonomisk förening</t>
  </si>
  <si>
    <t>Nordea Liv</t>
  </si>
  <si>
    <t>Nordea Fonder (inkl. Trevises fonder)</t>
  </si>
  <si>
    <t>Handelsbanken Fonder (inkl. SPP:s fonder)</t>
  </si>
  <si>
    <t>Folksams fonder (inkl. KPA:s fonder)</t>
  </si>
  <si>
    <t>Källa: SCB, Finansiella företag</t>
  </si>
  <si>
    <t>Källa: Respektive finansbolag</t>
  </si>
  <si>
    <t>Handelsbanken Liv (inkl. SPP Liv)</t>
  </si>
  <si>
    <t>Folksam (inkl. KPA Liv)</t>
  </si>
  <si>
    <t>Landshypotek ekonomisk förening</t>
  </si>
  <si>
    <t>2002</t>
  </si>
  <si>
    <r>
      <t>FöreningsSparbanken</t>
    </r>
    <r>
      <rPr>
        <vertAlign val="superscript"/>
        <sz val="10"/>
        <rFont val="Arial"/>
        <family val="2"/>
      </rPr>
      <t>2</t>
    </r>
  </si>
  <si>
    <r>
      <t xml:space="preserve">3    </t>
    </r>
    <r>
      <rPr>
        <sz val="8"/>
        <rFont val="Arial"/>
        <family val="2"/>
      </rPr>
      <t>Inklusive dotterbanken Stadshypotek Bank.</t>
    </r>
  </si>
  <si>
    <r>
      <t>Handelsbanken</t>
    </r>
    <r>
      <rPr>
        <vertAlign val="superscript"/>
        <sz val="10"/>
        <rFont val="Arial"/>
        <family val="2"/>
      </rPr>
      <t>3</t>
    </r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</si>
  <si>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</si>
  <si>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</si>
  <si>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</si>
  <si>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</si>
  <si>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</si>
  <si>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</si>
  <si>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t>anställda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</si>
  <si>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</si>
  <si>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</si>
  <si>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r>
      <t>Nordea</t>
    </r>
    <r>
      <rPr>
        <vertAlign val="superscript"/>
        <sz val="10"/>
        <rFont val="Arial"/>
        <family val="2"/>
      </rPr>
      <t>5</t>
    </r>
  </si>
  <si>
    <t xml:space="preserve">LeasePlan Corporation N.V. </t>
  </si>
  <si>
    <t>FöreningsSparbanken Jordbrukskredit AB</t>
  </si>
  <si>
    <t>Länsförsäkringar Fonder</t>
  </si>
  <si>
    <t xml:space="preserve">verksamhet i dotterbolag. För utländska bankers filialer ingår endast verksamheten i Sverige. Uppgifter om </t>
  </si>
  <si>
    <t>verksamheten på den svenska marknaden finns i tabell 2 Bankmarknaden. Uppgifter om de stora</t>
  </si>
  <si>
    <t>bankkoncernerna finns i tabell 3 Bankkoncerner.</t>
  </si>
  <si>
    <t>Sparbanken Sörmland</t>
  </si>
  <si>
    <t>Roslagens Sparbank</t>
  </si>
  <si>
    <t>Kredit-
förluster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</si>
  <si>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</si>
  <si>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</si>
  <si>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</si>
  <si>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Utlåning till allmänheten</t>
  </si>
  <si>
    <r>
      <t>Inlåning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</si>
  <si>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</si>
  <si>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>3</t>
    </r>
    <r>
      <rPr>
        <sz val="8"/>
        <rFont val="Arial"/>
        <family val="2"/>
      </rPr>
      <t xml:space="preserve">    In- och upplåning från allmänheten (hushåll, företag, kommuner m.fl.).</t>
    </r>
  </si>
  <si>
    <t>Länsförsäkringar Hypotek</t>
  </si>
  <si>
    <t>10  Bostadsinstitutens upplåning, slutet av resp. år, miljarder kronor</t>
  </si>
  <si>
    <r>
      <t>Landshypotek AB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</si>
  <si>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 Inklusive dotterföretagen Sveriges Allmänna Hypoteksbank, Landshypotek Jordbrukskredit AB och Lantbrukskredit AB.</t>
    </r>
  </si>
  <si>
    <r>
      <t>Staten</t>
    </r>
    <r>
      <rPr>
        <vertAlign val="superscript"/>
        <sz val="10"/>
        <rFont val="Arial"/>
        <family val="2"/>
      </rPr>
      <t>1</t>
    </r>
  </si>
  <si>
    <t>Placerings-
tillgångar (mkr)</t>
  </si>
  <si>
    <t>Danica Fond (Danske Bank)</t>
  </si>
  <si>
    <r>
      <t>1</t>
    </r>
    <r>
      <rPr>
        <sz val="8"/>
        <rFont val="Arial"/>
        <family val="2"/>
      </rPr>
      <t xml:space="preserve">    Sjunde AP-fonden är en statlig myndighet som förvaltar två fonder inom premiepensionssystemet.</t>
    </r>
  </si>
  <si>
    <t>Förvaltat 
kapital (mkr)</t>
  </si>
  <si>
    <r>
      <t xml:space="preserve">4 </t>
    </r>
    <r>
      <rPr>
        <sz val="8"/>
        <rFont val="Arial"/>
        <family val="2"/>
      </rPr>
      <t xml:space="preserve">   Utlåning till allmänheten (hushåll, företag, kommuner m.fl.)</t>
    </r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</si>
  <si>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år,</t>
    </r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</si>
  <si>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</si>
  <si>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</si>
  <si>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</si>
  <si>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..</t>
  </si>
  <si>
    <t xml:space="preserve">som utomlands, förutom uppgifterna om antal anställda och kontor som endast avser Sverige. Dock ingår inte </t>
  </si>
  <si>
    <r>
      <t>Sverige</t>
    </r>
    <r>
      <rPr>
        <vertAlign val="superscript"/>
        <sz val="9"/>
        <rFont val="Arial"/>
        <family val="2"/>
      </rPr>
      <t>a</t>
    </r>
  </si>
  <si>
    <r>
      <t>Sverige</t>
    </r>
    <r>
      <rPr>
        <vertAlign val="superscript"/>
        <sz val="9"/>
        <rFont val="Arial"/>
        <family val="2"/>
      </rPr>
      <t>b</t>
    </r>
  </si>
  <si>
    <r>
      <t>allmänheten</t>
    </r>
    <r>
      <rPr>
        <vertAlign val="superscript"/>
        <sz val="9"/>
        <rFont val="Arial"/>
        <family val="2"/>
      </rPr>
      <t>c</t>
    </r>
  </si>
  <si>
    <r>
      <t>allmänheten</t>
    </r>
    <r>
      <rPr>
        <vertAlign val="superscript"/>
        <sz val="9"/>
        <rFont val="Arial"/>
        <family val="2"/>
      </rPr>
      <t>d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</si>
  <si>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</si>
  <si>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</si>
  <si>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>9  Bostadsinstitutens 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 allmänheten, slutet av resp. år, miljarder kronor</t>
    </r>
  </si>
  <si>
    <r>
      <t>1</t>
    </r>
    <r>
      <rPr>
        <sz val="8"/>
        <rFont val="Arial"/>
        <family val="0"/>
      </rPr>
      <t xml:space="preserve"> Inkluderar inte lånestockar som genom värdepapperisering avyttrats till s.k. SPV (Special Purpose Vehicle)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</si>
  <si>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</si>
  <si>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SEB Finans</t>
  </si>
  <si>
    <t>1  Bankaktiebolag 2003-12-31</t>
  </si>
  <si>
    <t>2003</t>
  </si>
  <si>
    <t>14 Fondbolag 2003-12-31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</si>
  <si>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2003-12-31</t>
    </r>
  </si>
  <si>
    <t xml:space="preserve">    Vid omräkning av Nordeas siffror från euro till kronor har en kurs på 9,0800 SEK/EUR använts.</t>
  </si>
  <si>
    <t>In- och upplåning från
svensk allmänhet, mkr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</si>
  <si>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 2003-12-31 </t>
    </r>
  </si>
  <si>
    <t>FCE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</si>
  <si>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2003-12-31</t>
    </r>
  </si>
  <si>
    <r>
      <t>Nordnet Securities Bank</t>
    </r>
    <r>
      <rPr>
        <vertAlign val="superscript"/>
        <sz val="9"/>
        <rFont val="Arial"/>
        <family val="2"/>
      </rPr>
      <t>9</t>
    </r>
  </si>
  <si>
    <r>
      <t>Danske Bank, filial</t>
    </r>
    <r>
      <rPr>
        <vertAlign val="superscript"/>
        <sz val="9"/>
        <rFont val="Arial"/>
        <family val="2"/>
      </rPr>
      <t>2</t>
    </r>
  </si>
  <si>
    <t>Westra Wermlands Spb</t>
  </si>
  <si>
    <t>Sparbanken i Enköping</t>
  </si>
  <si>
    <t>Totalt samtliga (76 st)</t>
  </si>
  <si>
    <t>Källa: Fristående Sparbankers Riksförbund samt Sparbanken Finn</t>
  </si>
  <si>
    <t>12  Näringslivsinstitut 2003-12-31</t>
  </si>
  <si>
    <r>
      <t>totalt</t>
    </r>
    <r>
      <rPr>
        <vertAlign val="superscript"/>
        <sz val="9"/>
        <rFont val="Arial"/>
        <family val="0"/>
      </rPr>
      <t>a</t>
    </r>
  </si>
  <si>
    <r>
      <t>totalt</t>
    </r>
    <r>
      <rPr>
        <vertAlign val="superscript"/>
        <sz val="9"/>
        <rFont val="Arial"/>
        <family val="0"/>
      </rPr>
      <t>b</t>
    </r>
  </si>
  <si>
    <r>
      <t>13 Livförsäkringsbolag 2003-12-31</t>
    </r>
    <r>
      <rPr>
        <b/>
        <vertAlign val="superscript"/>
        <sz val="12"/>
        <rFont val="Arial"/>
        <family val="2"/>
      </rPr>
      <t>1</t>
    </r>
  </si>
  <si>
    <r>
      <t>Spintab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</si>
  <si>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 Inklusive FSB Bolåndirekt Bank.</t>
    </r>
  </si>
  <si>
    <t>Landshypotek</t>
  </si>
  <si>
    <t>Forex Bank</t>
  </si>
  <si>
    <t>11  Bankägda finansbolag 2003-12-31</t>
  </si>
  <si>
    <t xml:space="preserve">LeasePlan Sverige </t>
  </si>
  <si>
    <t>G E Capital</t>
  </si>
  <si>
    <t>GE Capital</t>
  </si>
  <si>
    <t>Fördelning på ändamål 
(exkl. byggnadskrediter)</t>
  </si>
  <si>
    <t>8  Bostadsinstitut / Hypoteksbolag 2003-12-31</t>
  </si>
  <si>
    <r>
      <t>Nordea Bank</t>
    </r>
    <r>
      <rPr>
        <vertAlign val="superscript"/>
        <sz val="10"/>
        <rFont val="Arial"/>
        <family val="2"/>
      </rPr>
      <t>1</t>
    </r>
  </si>
  <si>
    <r>
      <t xml:space="preserve">1    </t>
    </r>
    <r>
      <rPr>
        <sz val="8"/>
        <rFont val="Arial"/>
        <family val="2"/>
      </rPr>
      <t>Inklusive Postgirot Bank som fusionerade med Nordea Bank den 20 december 2002.</t>
    </r>
  </si>
  <si>
    <r>
      <t xml:space="preserve">1    </t>
    </r>
    <r>
      <rPr>
        <sz val="8"/>
        <rFont val="Arial"/>
        <family val="2"/>
      </rPr>
      <t xml:space="preserve">De före detta sparbanker som är aktiebolag redovisas i tabell 1 Bankaktiebolag. 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</si>
  <si>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</si>
  <si>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
     I bankerna inkluderas också utlandsägda bankfilialer i Sverige. Svenska kreditinstituts filialer 
     i utlandet inkluderas i redovisningen. </t>
    </r>
  </si>
  <si>
    <r>
      <t>1</t>
    </r>
    <r>
      <rPr>
        <sz val="8"/>
        <rFont val="Arial"/>
        <family val="2"/>
      </rPr>
      <t xml:space="preserve">    Samtliga banker som bedrivit verksamhet i Sverige under året och som står under Finansinspektionens tillsyn.
     I bankerna inkluderas också utlandsägda bankfilialer i Sverige. Svenska kreditinstituts filialer i utlandet
     inkluderas i redovisningen. </t>
    </r>
  </si>
  <si>
    <t>Källa: SCB, Riksbankens finansmarknadsstatistik (FMR)</t>
  </si>
  <si>
    <r>
      <t xml:space="preserve">1      </t>
    </r>
    <r>
      <rPr>
        <sz val="8"/>
        <rFont val="Arial"/>
        <family val="2"/>
      </rPr>
      <t xml:space="preserve">Samtliga banker som bedrivit verksamhet i Sverige under året och som står under Finansinspektionens tillsyn.
     I bankerna inkluderas också utlandsägda bankfilialer i Sverige. Svenska kreditinstituts filialer i utlandet
     inkluderas i redovisningen. </t>
    </r>
  </si>
  <si>
    <r>
      <t>1</t>
    </r>
    <r>
      <rPr>
        <sz val="8"/>
        <rFont val="Arial"/>
        <family val="2"/>
      </rPr>
      <t xml:space="preserve">    Utlåningen avser bostadsfastigheter, kommersiella fastigheter och kommuner. Uppgiften </t>
    </r>
  </si>
  <si>
    <t xml:space="preserve">     inkluderar även lån som genom värdepapperisering avyttrats till så kallade</t>
  </si>
  <si>
    <t xml:space="preserve">     SPV (Special Purpose Vehicle). </t>
  </si>
  <si>
    <t xml:space="preserve">    </t>
  </si>
  <si>
    <r>
      <t>1</t>
    </r>
    <r>
      <rPr>
        <sz val="8"/>
        <rFont val="Arial"/>
        <family val="2"/>
      </rPr>
      <t xml:space="preserve">    I juni 2003 ökade statens sitt ägande till 100 procent genom förvärv av ABB:s ägarandel om 35,35 procent i bolaget.</t>
    </r>
  </si>
  <si>
    <t xml:space="preserve">      som exempelvis Svensk Kassaservice, bensinstationer och dagligvarubutiker.</t>
  </si>
  <si>
    <t xml:space="preserve">      resultaträkningen från och med januari 2003.</t>
  </si>
  <si>
    <r>
      <t xml:space="preserve">b     </t>
    </r>
    <r>
      <rPr>
        <sz val="8"/>
        <rFont val="Arial"/>
        <family val="2"/>
      </rPr>
      <t xml:space="preserve"> Medeltal under året.</t>
    </r>
  </si>
  <si>
    <r>
      <t xml:space="preserve">a  </t>
    </r>
    <r>
      <rPr>
        <sz val="8"/>
        <rFont val="Arial"/>
        <family val="2"/>
      </rPr>
      <t xml:space="preserve">    Med kontor avses självständigt bankkontor. Många banker tillhandahåller dessutom vissa banktjänster genom ombud   </t>
    </r>
  </si>
  <si>
    <r>
      <t xml:space="preserve">c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</si>
  <si>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d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</si>
  <si>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9      </t>
    </r>
    <r>
      <rPr>
        <sz val="8"/>
        <rFont val="Arial"/>
        <family val="2"/>
      </rPr>
      <t xml:space="preserve">Dotterbank till Nordnet AB. I juni 2002 erhöll Nordnet Securities AB bankoktroj vilket medförde att bolaget ombildades till </t>
    </r>
  </si>
  <si>
    <t xml:space="preserve">     ett bankaktiebolag och då ändrade firma till Nordnet Securities Bank AB.</t>
  </si>
  <si>
    <r>
      <t>10</t>
    </r>
    <r>
      <rPr>
        <sz val="8"/>
        <rFont val="Arial"/>
        <family val="0"/>
      </rPr>
      <t xml:space="preserve">   Oktroj 2003-05-27.</t>
    </r>
  </si>
  <si>
    <r>
      <t>EFG Investment Bank</t>
    </r>
    <r>
      <rPr>
        <vertAlign val="superscript"/>
        <sz val="9"/>
        <rFont val="Arial"/>
        <family val="2"/>
      </rPr>
      <t>10</t>
    </r>
  </si>
  <si>
    <r>
      <t>14</t>
    </r>
    <r>
      <rPr>
        <sz val="8"/>
        <rFont val="Arial"/>
        <family val="2"/>
      </rPr>
      <t xml:space="preserve">    Den norske Bank AS fusionerade med Gjensidigie NOR 2003-12-04 och bytte namn till DnB NOR Bank ASA, Norge, filial Sverige.</t>
    </r>
  </si>
  <si>
    <r>
      <t>DnB NOR Bank, filial</t>
    </r>
    <r>
      <rPr>
        <vertAlign val="superscript"/>
        <sz val="9"/>
        <rFont val="Arial"/>
        <family val="2"/>
      </rPr>
      <t>14</t>
    </r>
  </si>
  <si>
    <t>Norddeutsche Landesbank Girozentrale, filial</t>
  </si>
  <si>
    <t xml:space="preserve">      Landesbank Schleswig-Holstein och Hamburgische Landesbank där båda bankerna upphörde genom fusion till HSH Nordbank AG.</t>
  </si>
  <si>
    <r>
      <t>Nordea Bank Sverige</t>
    </r>
    <r>
      <rPr>
        <vertAlign val="superscript"/>
        <sz val="9"/>
        <rFont val="Arial"/>
        <family val="2"/>
      </rPr>
      <t>1</t>
    </r>
  </si>
  <si>
    <r>
      <t>FSB Bolåndirekt Bank</t>
    </r>
    <r>
      <rPr>
        <vertAlign val="superscript"/>
        <sz val="9"/>
        <rFont val="Arial"/>
        <family val="2"/>
      </rPr>
      <t>3</t>
    </r>
  </si>
  <si>
    <r>
      <t>. .</t>
    </r>
    <r>
      <rPr>
        <sz val="8"/>
        <rFont val="Arial"/>
        <family val="2"/>
      </rPr>
      <t xml:space="preserve">    Uppgift har ej lämnats av banken.</t>
    </r>
  </si>
  <si>
    <r>
      <t>CitiFinancial Europe, filial</t>
    </r>
    <r>
      <rPr>
        <vertAlign val="superscript"/>
        <sz val="9"/>
        <rFont val="Arial"/>
        <family val="2"/>
      </rPr>
      <t>13</t>
    </r>
  </si>
  <si>
    <r>
      <t xml:space="preserve">1 </t>
    </r>
    <r>
      <rPr>
        <sz val="8"/>
        <rFont val="Arial"/>
        <family val="2"/>
      </rPr>
      <t xml:space="preserve">    Siffrorna avser Nordea Bank Sverige som till den 1 mars 2004 var den svenska verksamheten i Nordeakoncernen.</t>
    </r>
  </si>
  <si>
    <r>
      <t xml:space="preserve">2     </t>
    </r>
    <r>
      <rPr>
        <sz val="8"/>
        <rFont val="Arial"/>
        <family val="2"/>
      </rPr>
      <t xml:space="preserve"> Verksamhet bedrivs under olika provinsbanksnamn, bland annat Östgöta Enskilda Bank, Bohusbanken och Upplandsbanken.</t>
    </r>
  </si>
  <si>
    <r>
      <t xml:space="preserve">3       </t>
    </r>
    <r>
      <rPr>
        <sz val="8"/>
        <rFont val="Arial"/>
        <family val="2"/>
      </rPr>
      <t xml:space="preserve">FSB Bolåndirekt Bank är en dotterbank till FöreningsSparbanken. Banken bytte namn från HSB Bank den 2 januari 2004. 
      Banken ingår i FöreningsSparbankskoncernens balansräkning från och med den 31 december 2002 och i </t>
    </r>
  </si>
  <si>
    <r>
      <t xml:space="preserve">2    </t>
    </r>
    <r>
      <rPr>
        <sz val="8"/>
        <rFont val="Arial"/>
        <family val="2"/>
      </rPr>
      <t>Inklusive dotterbanken FSB Bolåndirekt Bank.</t>
    </r>
  </si>
  <si>
    <t xml:space="preserve">       Utlåning till
svensk allmänhet, mkr</t>
  </si>
  <si>
    <r>
      <t xml:space="preserve">5 </t>
    </r>
    <r>
      <rPr>
        <sz val="8"/>
        <rFont val="Arial"/>
        <family val="2"/>
      </rPr>
      <t xml:space="preserve">   Uppgifterna avser Nordeakoncernen. Dotterbanken Nordea Bank Sverige AB hade en balansomslutning på 603 353 mkr.</t>
    </r>
  </si>
  <si>
    <t>anställda2</t>
  </si>
  <si>
    <t>allmänheten3</t>
  </si>
  <si>
    <t>allmänheten4</t>
  </si>
  <si>
    <t>Stadshypotek</t>
  </si>
  <si>
    <r>
      <t>Landshypotek</t>
    </r>
    <r>
      <rPr>
        <vertAlign val="superscript"/>
        <sz val="10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</si>
  <si>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   Avser utlåningen från Landshypotek AB med dotterbolag</t>
    </r>
  </si>
  <si>
    <r>
      <t>Carnegie Investment Bank</t>
    </r>
    <r>
      <rPr>
        <vertAlign val="superscript"/>
        <sz val="9"/>
        <rFont val="Arial"/>
        <family val="2"/>
      </rPr>
      <t>4</t>
    </r>
  </si>
  <si>
    <r>
      <t>4</t>
    </r>
    <r>
      <rPr>
        <sz val="8"/>
        <rFont val="Arial"/>
        <family val="0"/>
      </rPr>
      <t xml:space="preserve">    Oktroj 2003-11-28. Bytte 2004-01-01 namn från D. Carnegie AB.</t>
    </r>
  </si>
  <si>
    <r>
      <t xml:space="preserve">5       </t>
    </r>
    <r>
      <rPr>
        <sz val="8"/>
        <rFont val="Arial"/>
        <family val="2"/>
      </rPr>
      <t>Banken ägs delvis av FöreningsSparbanken.</t>
    </r>
  </si>
  <si>
    <r>
      <t>Färs &amp; Frosta Sparbank</t>
    </r>
    <r>
      <rPr>
        <vertAlign val="superscript"/>
        <sz val="9"/>
        <rFont val="Arial"/>
        <family val="2"/>
      </rPr>
      <t>5</t>
    </r>
  </si>
  <si>
    <r>
      <t>FöreningsSparbanken Sjuhärad</t>
    </r>
    <r>
      <rPr>
        <vertAlign val="superscript"/>
        <sz val="9"/>
        <rFont val="Arial"/>
        <family val="2"/>
      </rPr>
      <t>5</t>
    </r>
  </si>
  <si>
    <r>
      <t>Eskilstuna-Rekarne Sparbank</t>
    </r>
    <r>
      <rPr>
        <vertAlign val="superscript"/>
        <sz val="9"/>
        <rFont val="Arial"/>
        <family val="2"/>
      </rPr>
      <t>5</t>
    </r>
  </si>
  <si>
    <r>
      <t>Bergslagens Sparbank</t>
    </r>
    <r>
      <rPr>
        <vertAlign val="superscript"/>
        <sz val="9"/>
        <rFont val="Arial"/>
        <family val="2"/>
      </rPr>
      <t>5</t>
    </r>
  </si>
  <si>
    <r>
      <t>FöreningsSparbanken Öland</t>
    </r>
    <r>
      <rPr>
        <vertAlign val="superscript"/>
        <sz val="9"/>
        <rFont val="Arial"/>
        <family val="2"/>
      </rPr>
      <t>5</t>
    </r>
  </si>
  <si>
    <r>
      <t>FöreningsSparbanken Söderhamn</t>
    </r>
    <r>
      <rPr>
        <vertAlign val="superscript"/>
        <sz val="9"/>
        <rFont val="Arial"/>
        <family val="2"/>
      </rPr>
      <t>5</t>
    </r>
  </si>
  <si>
    <r>
      <t>Vimmerby Sparbank</t>
    </r>
    <r>
      <rPr>
        <vertAlign val="superscript"/>
        <sz val="9"/>
        <rFont val="Arial"/>
        <family val="2"/>
      </rPr>
      <t>5</t>
    </r>
  </si>
  <si>
    <r>
      <t xml:space="preserve">6     </t>
    </r>
    <r>
      <rPr>
        <sz val="8"/>
        <rFont val="Arial"/>
        <family val="2"/>
      </rPr>
      <t xml:space="preserve"> Bankaktiebolaget JP Nordiska bytte namn den 1 januari 2003 till Kaupthing Bank Sverige AB.</t>
    </r>
  </si>
  <si>
    <r>
      <t>Kaupthing Bank Sverige</t>
    </r>
    <r>
      <rPr>
        <vertAlign val="superscript"/>
        <sz val="9"/>
        <rFont val="Arial"/>
        <family val="2"/>
      </rPr>
      <t>6</t>
    </r>
  </si>
  <si>
    <r>
      <t>Stadshypotek Bank</t>
    </r>
    <r>
      <rPr>
        <vertAlign val="superscript"/>
        <sz val="9"/>
        <rFont val="Arial"/>
        <family val="2"/>
      </rPr>
      <t>7</t>
    </r>
  </si>
  <si>
    <r>
      <t>Sparbanken Gripen</t>
    </r>
    <r>
      <rPr>
        <vertAlign val="superscript"/>
        <sz val="9"/>
        <rFont val="Arial"/>
        <family val="2"/>
      </rPr>
      <t>8</t>
    </r>
  </si>
  <si>
    <r>
      <t xml:space="preserve">7      </t>
    </r>
    <r>
      <rPr>
        <sz val="8"/>
        <rFont val="Arial"/>
        <family val="2"/>
      </rPr>
      <t>Stadshypotek Bank är dotterbank till Handelsbanken.</t>
    </r>
  </si>
  <si>
    <r>
      <t>8</t>
    </r>
    <r>
      <rPr>
        <sz val="8"/>
        <rFont val="Arial"/>
        <family val="0"/>
      </rPr>
      <t xml:space="preserve">    Banken har under 2003 omvandlats och fungerar som aktiebolag retroaktivt fr.o.m. 1 januari 2003</t>
    </r>
  </si>
  <si>
    <r>
      <t>HSH Nordbank, filial</t>
    </r>
    <r>
      <rPr>
        <vertAlign val="superscript"/>
        <sz val="9"/>
        <rFont val="Arial"/>
        <family val="2"/>
      </rPr>
      <t>12</t>
    </r>
  </si>
  <si>
    <r>
      <t>Hypo Real Estate Bank, filial</t>
    </r>
    <r>
      <rPr>
        <vertAlign val="superscript"/>
        <sz val="9"/>
        <rFont val="Arial"/>
        <family val="2"/>
      </rPr>
      <t>11</t>
    </r>
  </si>
  <si>
    <r>
      <t>11</t>
    </r>
    <r>
      <rPr>
        <sz val="8"/>
        <rFont val="Arial"/>
        <family val="0"/>
      </rPr>
      <t xml:space="preserve">    </t>
    </r>
    <r>
      <rPr>
        <sz val="8"/>
        <rFont val="Arial"/>
        <family val="2"/>
      </rPr>
      <t>Fr.o.m. 2003-07-02, tidigare HVB Real state Scandinavia</t>
    </r>
    <r>
      <rPr>
        <sz val="8"/>
        <rFont val="Arial"/>
        <family val="0"/>
      </rPr>
      <t>, Stockholm Branch</t>
    </r>
  </si>
  <si>
    <r>
      <t xml:space="preserve">12     </t>
    </r>
    <r>
      <rPr>
        <sz val="8"/>
        <rFont val="Arial"/>
        <family val="2"/>
      </rPr>
      <t xml:space="preserve">Landesbank Schleswig-Holstein bytte namn till HSH Bank AG Tyskland filial, i samband med fusion mellan </t>
    </r>
  </si>
  <si>
    <t xml:space="preserve">      CitiFinancial Europe plc (UK) Bankfilial Sverige</t>
  </si>
  <si>
    <r>
      <t>13</t>
    </r>
    <r>
      <rPr>
        <sz val="8"/>
        <rFont val="Arial"/>
        <family val="2"/>
      </rPr>
      <t xml:space="preserve">    Associates Capital Corporation plc (UK) Bankfilial Stockholm bytte den 14 april 2003 namn till 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</si>
</sst>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9"/>
      <color indexed="10"/>
      <name val="Arial"/>
      <family val="0"/>
    </font>
    <font>
      <i/>
      <sz val="9"/>
      <color indexed="10"/>
      <name val="Arial"/>
      <family val="0"/>
    </font>
    <font>
      <i/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10"/>
      <name val="New Baskerville"/>
      <family val="1"/>
    </font>
    <font>
      <sz val="10"/>
      <color indexed="56"/>
      <name val="New Baskervil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69" fontId="1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3" fontId="11" fillId="0" borderId="0" xfId="0" applyNumberFormat="1" applyFont="1" applyBorder="1" applyAlignment="1" quotePrefix="1">
      <alignment horizontal="right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9" fontId="1" fillId="0" borderId="1" xfId="0" applyNumberFormat="1" applyFont="1" applyBorder="1" applyAlignment="1" quotePrefix="1">
      <alignment horizontal="left"/>
    </xf>
    <xf numFmtId="0" fontId="1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0" borderId="0" xfId="18" applyNumberFormat="1" applyFont="1" applyAlignment="1">
      <alignment/>
    </xf>
    <xf numFmtId="3" fontId="0" fillId="0" borderId="0" xfId="18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 readingOrder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18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591"/>
  <sheetViews>
    <sheetView showGridLines="0" workbookViewId="0" topLeftCell="A11">
      <selection activeCell="A6" sqref="A6:A52"/>
    </sheetView>
  </sheetViews>
  <sheetFormatPr defaultColWidth="9.140625" defaultRowHeight="12.75"/>
  <cols>
    <col min="1" max="1" width="37.28125" style="8" customWidth="1"/>
    <col min="2" max="2" width="7.140625" style="8" customWidth="1"/>
    <col min="3" max="3" width="7.140625" style="150" hidden="1" customWidth="1"/>
    <col min="4" max="4" width="9.57421875" style="0" customWidth="1"/>
    <col min="5" max="5" width="9.57421875" style="150" hidden="1" customWidth="1"/>
    <col min="6" max="7" width="12.00390625" style="0" customWidth="1"/>
    <col min="9" max="9" width="10.00390625" style="0" customWidth="1"/>
    <col min="10" max="10" width="10.7109375" style="0" bestFit="1" customWidth="1"/>
  </cols>
  <sheetData>
    <row r="1" spans="1:16" ht="18" customHeight="1">
      <c r="A1" s="49" t="s">
        <v>205</v>
      </c>
      <c r="B1" s="185"/>
      <c r="C1" s="186"/>
      <c r="J1" s="8"/>
      <c r="K1" s="8"/>
      <c r="L1" s="8"/>
      <c r="M1" s="8"/>
      <c r="N1" s="8"/>
      <c r="O1" s="8"/>
      <c r="P1" s="8"/>
    </row>
    <row r="2" spans="1:16" ht="12.75" customHeight="1">
      <c r="A2" s="7"/>
      <c r="B2" s="7"/>
      <c r="C2" s="145"/>
      <c r="D2" s="8"/>
      <c r="E2" s="145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 customHeight="1">
      <c r="A3" s="70" t="s">
        <v>9</v>
      </c>
      <c r="B3" s="71" t="s">
        <v>10</v>
      </c>
      <c r="C3" s="166" t="s">
        <v>10</v>
      </c>
      <c r="D3" s="69" t="s">
        <v>10</v>
      </c>
      <c r="E3" s="166" t="s">
        <v>10</v>
      </c>
      <c r="F3" s="69" t="s">
        <v>11</v>
      </c>
      <c r="G3" s="69" t="s">
        <v>12</v>
      </c>
      <c r="H3" s="69" t="s">
        <v>13</v>
      </c>
      <c r="I3" s="69" t="s">
        <v>14</v>
      </c>
      <c r="J3" s="91"/>
      <c r="K3" s="8"/>
      <c r="L3" s="8"/>
      <c r="M3" s="8"/>
      <c r="N3" s="8"/>
      <c r="O3" s="8"/>
      <c r="P3" s="8"/>
    </row>
    <row r="4" spans="1:226" ht="12.75" customHeight="1">
      <c r="A4" s="70" t="s">
        <v>15</v>
      </c>
      <c r="B4" s="71" t="s">
        <v>158</v>
      </c>
      <c r="C4" s="167" t="s">
        <v>34</v>
      </c>
      <c r="D4" s="71" t="s">
        <v>159</v>
      </c>
      <c r="E4" s="167" t="s">
        <v>157</v>
      </c>
      <c r="F4" s="78" t="s">
        <v>197</v>
      </c>
      <c r="G4" s="78" t="s">
        <v>198</v>
      </c>
      <c r="H4" s="71" t="s">
        <v>16</v>
      </c>
      <c r="I4" s="71" t="s">
        <v>17</v>
      </c>
      <c r="J4" s="8"/>
      <c r="K4" s="3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</row>
    <row r="5" spans="1:226" ht="12.75" customHeight="1">
      <c r="A5" s="38" t="s">
        <v>18</v>
      </c>
      <c r="B5" s="39" t="s">
        <v>195</v>
      </c>
      <c r="C5" s="168" t="s">
        <v>221</v>
      </c>
      <c r="D5" s="39" t="s">
        <v>196</v>
      </c>
      <c r="E5" s="168" t="s">
        <v>222</v>
      </c>
      <c r="F5" s="39" t="s">
        <v>115</v>
      </c>
      <c r="G5" s="39" t="s">
        <v>116</v>
      </c>
      <c r="H5" s="39" t="s">
        <v>115</v>
      </c>
      <c r="I5" s="39" t="s">
        <v>113</v>
      </c>
      <c r="J5" s="30"/>
      <c r="K5" s="30"/>
      <c r="L5" s="15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</row>
    <row r="6" spans="1:226" s="16" customFormat="1" ht="13.5" customHeight="1">
      <c r="A6" s="53" t="s">
        <v>19</v>
      </c>
      <c r="B6" s="139">
        <v>453</v>
      </c>
      <c r="C6" s="155">
        <v>554</v>
      </c>
      <c r="D6" s="155">
        <v>6618</v>
      </c>
      <c r="E6" s="155">
        <v>8403</v>
      </c>
      <c r="F6" s="139">
        <v>398859</v>
      </c>
      <c r="G6" s="139">
        <v>296470</v>
      </c>
      <c r="H6" s="139">
        <v>38226</v>
      </c>
      <c r="I6" s="139">
        <v>966517</v>
      </c>
      <c r="J6" s="88"/>
      <c r="K6" s="6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s="16" customFormat="1" ht="13.5" customHeight="1">
      <c r="A7" s="53" t="s">
        <v>78</v>
      </c>
      <c r="B7" s="139">
        <v>201</v>
      </c>
      <c r="C7" s="139">
        <v>209</v>
      </c>
      <c r="D7" s="88">
        <f>2803+3919</f>
        <v>6722</v>
      </c>
      <c r="E7" s="155">
        <f>3105+4166</f>
        <v>7271</v>
      </c>
      <c r="F7" s="139">
        <v>219643</v>
      </c>
      <c r="G7" s="139">
        <v>302822</v>
      </c>
      <c r="H7" s="139">
        <v>27321</v>
      </c>
      <c r="I7" s="139">
        <v>773906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</row>
    <row r="8" spans="1:226" s="16" customFormat="1" ht="13.5" customHeight="1">
      <c r="A8" s="53" t="s">
        <v>20</v>
      </c>
      <c r="B8" s="139">
        <v>515</v>
      </c>
      <c r="C8" s="155">
        <v>520</v>
      </c>
      <c r="D8" s="155">
        <v>9209</v>
      </c>
      <c r="E8" s="155">
        <v>9255</v>
      </c>
      <c r="F8" s="139">
        <v>212055</v>
      </c>
      <c r="G8" s="139">
        <v>235498</v>
      </c>
      <c r="H8" s="139">
        <v>25816</v>
      </c>
      <c r="I8" s="139">
        <v>496369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</row>
    <row r="9" spans="1:226" s="18" customFormat="1" ht="13.5" customHeight="1">
      <c r="A9" s="53" t="s">
        <v>261</v>
      </c>
      <c r="B9" s="139">
        <v>260</v>
      </c>
      <c r="C9" s="155">
        <v>260</v>
      </c>
      <c r="D9" s="155">
        <v>7822</v>
      </c>
      <c r="E9" s="155">
        <v>7822</v>
      </c>
      <c r="F9" s="139">
        <v>178700</v>
      </c>
      <c r="G9" s="139">
        <v>223457</v>
      </c>
      <c r="H9" s="139">
        <v>17034</v>
      </c>
      <c r="I9" s="139">
        <v>455245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</row>
    <row r="10" spans="1:226" ht="13.5" customHeight="1">
      <c r="A10" s="53" t="s">
        <v>215</v>
      </c>
      <c r="B10" s="139">
        <v>44</v>
      </c>
      <c r="C10" s="139">
        <v>44</v>
      </c>
      <c r="D10" s="139">
        <v>1098</v>
      </c>
      <c r="E10" s="139">
        <v>1098</v>
      </c>
      <c r="F10" s="139">
        <v>116864</v>
      </c>
      <c r="G10" s="139">
        <v>67777</v>
      </c>
      <c r="H10" s="140" t="s">
        <v>21</v>
      </c>
      <c r="I10" s="140">
        <v>246694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</row>
    <row r="11" spans="1:226" s="16" customFormat="1" ht="13.5" customHeight="1">
      <c r="A11" s="53" t="s">
        <v>22</v>
      </c>
      <c r="B11" s="139">
        <v>1</v>
      </c>
      <c r="C11" s="155">
        <v>1</v>
      </c>
      <c r="D11" s="155">
        <v>835</v>
      </c>
      <c r="E11" s="155">
        <v>932</v>
      </c>
      <c r="F11" s="139">
        <v>22877</v>
      </c>
      <c r="G11" s="139">
        <v>34252</v>
      </c>
      <c r="H11" s="140">
        <v>1577</v>
      </c>
      <c r="I11" s="139">
        <v>38432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</row>
    <row r="12" spans="1:226" s="16" customFormat="1" ht="13.5" customHeight="1">
      <c r="A12" s="53" t="s">
        <v>90</v>
      </c>
      <c r="B12" s="139">
        <v>82</v>
      </c>
      <c r="C12" s="155">
        <v>82</v>
      </c>
      <c r="D12" s="155">
        <v>104</v>
      </c>
      <c r="E12" s="155">
        <v>104</v>
      </c>
      <c r="F12" s="139">
        <v>7049</v>
      </c>
      <c r="G12" s="139">
        <v>17013</v>
      </c>
      <c r="H12" s="140">
        <v>1937</v>
      </c>
      <c r="I12" s="139">
        <v>30916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</row>
    <row r="13" spans="1:226" s="16" customFormat="1" ht="13.5" customHeight="1">
      <c r="A13" s="53" t="s">
        <v>24</v>
      </c>
      <c r="B13" s="139">
        <v>1</v>
      </c>
      <c r="C13" s="155">
        <v>3</v>
      </c>
      <c r="D13" s="155">
        <v>187</v>
      </c>
      <c r="E13" s="155">
        <v>595</v>
      </c>
      <c r="F13" s="139">
        <v>20727</v>
      </c>
      <c r="G13" s="139">
        <v>18754</v>
      </c>
      <c r="H13" s="140">
        <v>4129</v>
      </c>
      <c r="I13" s="139">
        <v>25201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</row>
    <row r="14" spans="1:9" s="16" customFormat="1" ht="13.5" customHeight="1">
      <c r="A14" s="53" t="s">
        <v>117</v>
      </c>
      <c r="B14" s="143">
        <v>1</v>
      </c>
      <c r="C14" s="157">
        <v>1</v>
      </c>
      <c r="D14" s="155">
        <v>15</v>
      </c>
      <c r="E14" s="155">
        <v>15</v>
      </c>
      <c r="F14" s="139">
        <v>15361</v>
      </c>
      <c r="G14" s="139">
        <v>0</v>
      </c>
      <c r="H14" s="140" t="s">
        <v>21</v>
      </c>
      <c r="I14" s="139">
        <v>21872</v>
      </c>
    </row>
    <row r="15" spans="1:16" s="16" customFormat="1" ht="13.5" customHeight="1">
      <c r="A15" s="53" t="s">
        <v>262</v>
      </c>
      <c r="B15" s="139">
        <v>1</v>
      </c>
      <c r="C15" s="155">
        <v>1</v>
      </c>
      <c r="D15" s="155">
        <v>90</v>
      </c>
      <c r="E15" s="155">
        <v>90</v>
      </c>
      <c r="F15" s="139">
        <v>9999</v>
      </c>
      <c r="G15" s="139">
        <v>8875</v>
      </c>
      <c r="H15" s="140">
        <v>1408</v>
      </c>
      <c r="I15" s="139">
        <v>10744</v>
      </c>
      <c r="J15" s="88"/>
      <c r="K15" s="62"/>
      <c r="L15" s="25"/>
      <c r="M15" s="25"/>
      <c r="N15" s="25"/>
      <c r="O15" s="25"/>
      <c r="P15" s="25"/>
    </row>
    <row r="16" spans="1:16" s="16" customFormat="1" ht="13.5" customHeight="1">
      <c r="A16" s="53" t="s">
        <v>277</v>
      </c>
      <c r="B16" s="139">
        <v>3</v>
      </c>
      <c r="C16" s="139">
        <v>6</v>
      </c>
      <c r="D16" s="139">
        <v>290</v>
      </c>
      <c r="E16" s="139">
        <v>388</v>
      </c>
      <c r="F16" s="139">
        <v>1838</v>
      </c>
      <c r="G16" s="139">
        <v>2782</v>
      </c>
      <c r="H16" s="140">
        <v>1151</v>
      </c>
      <c r="I16" s="139">
        <v>10199</v>
      </c>
      <c r="J16" s="88"/>
      <c r="K16" s="62"/>
      <c r="L16" s="25"/>
      <c r="M16" s="25"/>
      <c r="N16" s="25"/>
      <c r="O16" s="25"/>
      <c r="P16" s="25"/>
    </row>
    <row r="17" spans="1:16" s="16" customFormat="1" ht="13.5" customHeight="1">
      <c r="A17" s="53" t="s">
        <v>280</v>
      </c>
      <c r="B17" s="139">
        <v>19</v>
      </c>
      <c r="C17" s="155">
        <v>19</v>
      </c>
      <c r="D17" s="155">
        <v>201</v>
      </c>
      <c r="E17" s="155">
        <v>201</v>
      </c>
      <c r="F17" s="139">
        <v>6042</v>
      </c>
      <c r="G17" s="139">
        <v>6130</v>
      </c>
      <c r="H17" s="140">
        <v>760</v>
      </c>
      <c r="I17" s="139">
        <v>7234</v>
      </c>
      <c r="J17" s="88"/>
      <c r="K17" s="62"/>
      <c r="L17" s="25"/>
      <c r="M17" s="25"/>
      <c r="N17" s="25"/>
      <c r="O17" s="25"/>
      <c r="P17" s="25"/>
    </row>
    <row r="18" spans="1:16" s="16" customFormat="1" ht="13.5" customHeight="1">
      <c r="A18" s="53" t="s">
        <v>281</v>
      </c>
      <c r="B18" s="139">
        <v>15</v>
      </c>
      <c r="C18" s="155">
        <v>15</v>
      </c>
      <c r="D18" s="155">
        <v>210</v>
      </c>
      <c r="E18" s="155">
        <v>210</v>
      </c>
      <c r="F18" s="139">
        <v>5524</v>
      </c>
      <c r="G18" s="139">
        <v>5378</v>
      </c>
      <c r="H18" s="140">
        <v>627</v>
      </c>
      <c r="I18" s="139">
        <v>7052</v>
      </c>
      <c r="J18" s="88"/>
      <c r="K18" s="62"/>
      <c r="L18" s="25"/>
      <c r="M18" s="25"/>
      <c r="N18" s="25"/>
      <c r="O18" s="25"/>
      <c r="P18" s="25"/>
    </row>
    <row r="19" spans="1:11" ht="13.5" customHeight="1">
      <c r="A19" s="53" t="s">
        <v>288</v>
      </c>
      <c r="B19" s="139">
        <v>3</v>
      </c>
      <c r="C19" s="155">
        <v>3</v>
      </c>
      <c r="D19" s="155">
        <v>199</v>
      </c>
      <c r="E19" s="155">
        <v>199</v>
      </c>
      <c r="F19" s="155">
        <v>4363</v>
      </c>
      <c r="G19" s="139">
        <v>5109</v>
      </c>
      <c r="H19" s="140">
        <v>523</v>
      </c>
      <c r="I19" s="139">
        <v>6874</v>
      </c>
      <c r="J19" s="88"/>
      <c r="K19" s="62"/>
    </row>
    <row r="20" spans="1:16" s="16" customFormat="1" ht="13.5" customHeight="1">
      <c r="A20" s="142" t="s">
        <v>259</v>
      </c>
      <c r="B20" s="139">
        <v>1</v>
      </c>
      <c r="C20" s="155">
        <v>1</v>
      </c>
      <c r="D20" s="155">
        <v>15</v>
      </c>
      <c r="E20" s="155">
        <v>15</v>
      </c>
      <c r="F20" s="139">
        <v>5669</v>
      </c>
      <c r="G20" s="139">
        <v>0</v>
      </c>
      <c r="H20" s="140" t="s">
        <v>21</v>
      </c>
      <c r="I20" s="139">
        <v>6320</v>
      </c>
      <c r="J20" s="88"/>
      <c r="K20" s="62"/>
      <c r="L20" s="25"/>
      <c r="M20" s="25"/>
      <c r="N20" s="25"/>
      <c r="O20" s="25"/>
      <c r="P20" s="25"/>
    </row>
    <row r="21" spans="1:16" s="16" customFormat="1" ht="13.5" customHeight="1">
      <c r="A21" s="53" t="s">
        <v>289</v>
      </c>
      <c r="B21" s="139">
        <v>0</v>
      </c>
      <c r="C21" s="155">
        <v>0</v>
      </c>
      <c r="D21" s="155">
        <v>107</v>
      </c>
      <c r="E21" s="155">
        <v>107</v>
      </c>
      <c r="F21" s="139">
        <v>146</v>
      </c>
      <c r="G21" s="139">
        <v>4907</v>
      </c>
      <c r="H21" s="140">
        <v>374</v>
      </c>
      <c r="I21" s="139">
        <v>5419</v>
      </c>
      <c r="J21" s="88"/>
      <c r="K21" s="62"/>
      <c r="L21" s="25"/>
      <c r="M21" s="25"/>
      <c r="N21" s="25"/>
      <c r="O21" s="25"/>
      <c r="P21" s="25"/>
    </row>
    <row r="22" spans="1:16" s="16" customFormat="1" ht="13.5" customHeight="1">
      <c r="A22" s="53" t="s">
        <v>290</v>
      </c>
      <c r="B22" s="139">
        <v>9</v>
      </c>
      <c r="C22" s="155">
        <v>9</v>
      </c>
      <c r="D22" s="155">
        <v>139</v>
      </c>
      <c r="E22" s="155">
        <v>139</v>
      </c>
      <c r="F22" s="139">
        <v>4372</v>
      </c>
      <c r="G22" s="139">
        <v>3909</v>
      </c>
      <c r="H22" s="140">
        <v>395</v>
      </c>
      <c r="I22" s="139">
        <v>5203</v>
      </c>
      <c r="J22" s="88"/>
      <c r="K22" s="53"/>
      <c r="L22" s="89"/>
      <c r="M22" s="25"/>
      <c r="N22" s="25"/>
      <c r="O22" s="25"/>
      <c r="P22" s="25"/>
    </row>
    <row r="23" spans="1:16" s="16" customFormat="1" ht="13.5" customHeight="1">
      <c r="A23" s="53" t="s">
        <v>26</v>
      </c>
      <c r="B23" s="139">
        <v>1</v>
      </c>
      <c r="C23" s="155">
        <v>1</v>
      </c>
      <c r="D23" s="155">
        <v>129</v>
      </c>
      <c r="E23" s="155">
        <v>129</v>
      </c>
      <c r="F23" s="139">
        <v>3734</v>
      </c>
      <c r="G23" s="139">
        <v>3561</v>
      </c>
      <c r="H23" s="139">
        <v>857</v>
      </c>
      <c r="I23" s="139">
        <v>4919</v>
      </c>
      <c r="J23" s="88"/>
      <c r="K23" s="62"/>
      <c r="L23" s="25"/>
      <c r="M23" s="25"/>
      <c r="N23" s="25"/>
      <c r="O23" s="25"/>
      <c r="P23" s="25"/>
    </row>
    <row r="24" spans="1:16" s="16" customFormat="1" ht="13.5" customHeight="1">
      <c r="A24" s="53" t="s">
        <v>119</v>
      </c>
      <c r="B24" s="139">
        <v>1</v>
      </c>
      <c r="C24" s="155">
        <v>1</v>
      </c>
      <c r="D24" s="155">
        <v>130</v>
      </c>
      <c r="E24" s="155">
        <v>130</v>
      </c>
      <c r="F24" s="155">
        <v>1138</v>
      </c>
      <c r="G24" s="139">
        <v>4453</v>
      </c>
      <c r="H24" s="140">
        <v>372</v>
      </c>
      <c r="I24" s="139">
        <v>4906</v>
      </c>
      <c r="J24" s="88"/>
      <c r="K24" s="62"/>
      <c r="L24" s="25"/>
      <c r="M24" s="25"/>
      <c r="N24" s="25"/>
      <c r="O24" s="25"/>
      <c r="P24" s="25"/>
    </row>
    <row r="25" spans="1:16" s="16" customFormat="1" ht="13.5" customHeight="1">
      <c r="A25" s="53" t="s">
        <v>37</v>
      </c>
      <c r="B25" s="139">
        <v>8</v>
      </c>
      <c r="C25" s="155">
        <v>8</v>
      </c>
      <c r="D25" s="155">
        <v>127</v>
      </c>
      <c r="E25" s="155">
        <v>127</v>
      </c>
      <c r="F25" s="139">
        <v>3128</v>
      </c>
      <c r="G25" s="139">
        <v>3262</v>
      </c>
      <c r="H25" s="140">
        <v>874</v>
      </c>
      <c r="I25" s="139">
        <v>4314</v>
      </c>
      <c r="J25" s="88"/>
      <c r="K25" s="62"/>
      <c r="L25" s="25"/>
      <c r="M25" s="25"/>
      <c r="N25" s="25"/>
      <c r="O25" s="25"/>
      <c r="P25" s="25"/>
    </row>
    <row r="26" spans="1:16" s="16" customFormat="1" ht="13.5" customHeight="1">
      <c r="A26" s="53" t="s">
        <v>82</v>
      </c>
      <c r="B26" s="139">
        <v>6</v>
      </c>
      <c r="C26" s="155">
        <v>6</v>
      </c>
      <c r="D26" s="155">
        <v>104</v>
      </c>
      <c r="E26" s="155">
        <v>104</v>
      </c>
      <c r="F26" s="139">
        <v>3018</v>
      </c>
      <c r="G26" s="139">
        <v>3261</v>
      </c>
      <c r="H26" s="140">
        <v>732</v>
      </c>
      <c r="I26" s="139">
        <v>4070</v>
      </c>
      <c r="J26" s="88"/>
      <c r="K26" s="62"/>
      <c r="L26" s="25"/>
      <c r="M26" s="25"/>
      <c r="N26" s="25"/>
      <c r="O26" s="25"/>
      <c r="P26" s="25"/>
    </row>
    <row r="27" spans="1:16" s="16" customFormat="1" ht="13.5" customHeight="1">
      <c r="A27" s="53" t="s">
        <v>282</v>
      </c>
      <c r="B27" s="139">
        <v>5</v>
      </c>
      <c r="C27" s="155">
        <v>5</v>
      </c>
      <c r="D27" s="155">
        <v>99</v>
      </c>
      <c r="E27" s="155">
        <v>99</v>
      </c>
      <c r="F27" s="139">
        <v>2187</v>
      </c>
      <c r="G27" s="139">
        <v>2516</v>
      </c>
      <c r="H27" s="140">
        <v>243</v>
      </c>
      <c r="I27" s="139">
        <v>2976</v>
      </c>
      <c r="J27" s="88"/>
      <c r="K27" s="62"/>
      <c r="L27" s="25"/>
      <c r="M27" s="25"/>
      <c r="N27" s="25"/>
      <c r="O27" s="25"/>
      <c r="P27" s="25"/>
    </row>
    <row r="28" spans="1:16" s="16" customFormat="1" ht="13.5" customHeight="1">
      <c r="A28" s="53" t="s">
        <v>84</v>
      </c>
      <c r="B28" s="139">
        <v>2</v>
      </c>
      <c r="C28" s="155">
        <v>2</v>
      </c>
      <c r="D28" s="155">
        <v>56</v>
      </c>
      <c r="E28" s="155">
        <v>56</v>
      </c>
      <c r="F28" s="139">
        <v>2232</v>
      </c>
      <c r="G28" s="139">
        <v>2036</v>
      </c>
      <c r="H28" s="140">
        <v>556</v>
      </c>
      <c r="I28" s="139">
        <v>2719</v>
      </c>
      <c r="J28" s="88"/>
      <c r="K28" s="62"/>
      <c r="L28" s="25"/>
      <c r="M28" s="25"/>
      <c r="N28" s="25"/>
      <c r="O28" s="25"/>
      <c r="P28" s="25"/>
    </row>
    <row r="29" spans="1:16" s="16" customFormat="1" ht="13.5" customHeight="1">
      <c r="A29" s="53" t="s">
        <v>118</v>
      </c>
      <c r="B29" s="139">
        <v>1</v>
      </c>
      <c r="C29" s="155">
        <v>1</v>
      </c>
      <c r="D29" s="155">
        <v>95</v>
      </c>
      <c r="E29" s="155">
        <v>95</v>
      </c>
      <c r="F29" s="156">
        <v>2507</v>
      </c>
      <c r="G29" s="140">
        <v>525</v>
      </c>
      <c r="H29" s="141">
        <v>280</v>
      </c>
      <c r="I29" s="140">
        <v>2536</v>
      </c>
      <c r="J29" s="88"/>
      <c r="K29" s="62"/>
      <c r="L29" s="25"/>
      <c r="M29" s="25"/>
      <c r="N29" s="25"/>
      <c r="O29" s="25"/>
      <c r="P29" s="25"/>
    </row>
    <row r="30" spans="1:16" s="16" customFormat="1" ht="13.5" customHeight="1">
      <c r="A30" s="53" t="s">
        <v>110</v>
      </c>
      <c r="B30" s="139">
        <v>5</v>
      </c>
      <c r="C30" s="139">
        <v>5</v>
      </c>
      <c r="D30" s="139">
        <v>56</v>
      </c>
      <c r="E30" s="139">
        <v>56</v>
      </c>
      <c r="F30" s="139">
        <v>1621</v>
      </c>
      <c r="G30" s="140">
        <v>1646</v>
      </c>
      <c r="H30" s="140">
        <v>355</v>
      </c>
      <c r="I30" s="139">
        <v>2069</v>
      </c>
      <c r="J30" s="88"/>
      <c r="K30" s="62"/>
      <c r="L30" s="25"/>
      <c r="M30" s="25"/>
      <c r="N30" s="25"/>
      <c r="O30" s="25"/>
      <c r="P30" s="25"/>
    </row>
    <row r="31" spans="1:16" s="16" customFormat="1" ht="13.5" customHeight="1">
      <c r="A31" s="53" t="s">
        <v>283</v>
      </c>
      <c r="B31" s="139">
        <v>7</v>
      </c>
      <c r="C31" s="155">
        <v>7</v>
      </c>
      <c r="D31" s="155">
        <v>69</v>
      </c>
      <c r="E31" s="155">
        <v>69</v>
      </c>
      <c r="F31" s="139">
        <v>991</v>
      </c>
      <c r="G31" s="139">
        <v>1751</v>
      </c>
      <c r="H31" s="140">
        <v>199</v>
      </c>
      <c r="I31" s="139">
        <v>1989</v>
      </c>
      <c r="J31" s="88"/>
      <c r="K31" s="62"/>
      <c r="L31" s="25"/>
      <c r="M31" s="25"/>
      <c r="N31" s="25"/>
      <c r="O31" s="25"/>
      <c r="P31" s="25"/>
    </row>
    <row r="32" spans="1:16" s="16" customFormat="1" ht="13.5" customHeight="1">
      <c r="A32" s="53" t="s">
        <v>284</v>
      </c>
      <c r="B32" s="139">
        <v>6</v>
      </c>
      <c r="C32" s="155">
        <v>6</v>
      </c>
      <c r="D32" s="155">
        <v>57</v>
      </c>
      <c r="E32" s="155">
        <v>57</v>
      </c>
      <c r="F32" s="139">
        <v>1575</v>
      </c>
      <c r="G32" s="139">
        <v>1250</v>
      </c>
      <c r="H32" s="140">
        <v>199</v>
      </c>
      <c r="I32" s="139">
        <v>1861</v>
      </c>
      <c r="J32" s="88"/>
      <c r="K32" s="62"/>
      <c r="L32" s="25"/>
      <c r="M32" s="25"/>
      <c r="N32" s="25"/>
      <c r="O32" s="25"/>
      <c r="P32" s="25"/>
    </row>
    <row r="33" spans="1:16" s="16" customFormat="1" ht="13.5" customHeight="1">
      <c r="A33" s="53" t="s">
        <v>214</v>
      </c>
      <c r="B33" s="139">
        <v>1</v>
      </c>
      <c r="C33" s="155">
        <v>2</v>
      </c>
      <c r="D33" s="155">
        <v>65</v>
      </c>
      <c r="E33" s="155">
        <v>67</v>
      </c>
      <c r="F33" s="140">
        <v>621</v>
      </c>
      <c r="G33" s="140">
        <v>1533</v>
      </c>
      <c r="H33" s="140">
        <v>111</v>
      </c>
      <c r="I33" s="140">
        <v>1725</v>
      </c>
      <c r="J33" s="88"/>
      <c r="K33" s="62"/>
      <c r="L33" s="25"/>
      <c r="M33" s="25"/>
      <c r="N33" s="25"/>
      <c r="O33" s="25"/>
      <c r="P33" s="25"/>
    </row>
    <row r="34" spans="1:16" s="16" customFormat="1" ht="13.5" customHeight="1">
      <c r="A34" s="53" t="s">
        <v>81</v>
      </c>
      <c r="B34" s="140">
        <v>1</v>
      </c>
      <c r="C34" s="140" t="s">
        <v>193</v>
      </c>
      <c r="D34" s="140">
        <v>18</v>
      </c>
      <c r="E34" s="140" t="s">
        <v>193</v>
      </c>
      <c r="F34" s="140">
        <v>1084</v>
      </c>
      <c r="G34" s="140">
        <v>1340</v>
      </c>
      <c r="H34" s="140" t="s">
        <v>193</v>
      </c>
      <c r="I34" s="140">
        <v>1718</v>
      </c>
      <c r="J34" s="88"/>
      <c r="K34" s="62"/>
      <c r="L34" s="25"/>
      <c r="M34" s="25"/>
      <c r="N34" s="25"/>
      <c r="O34" s="25"/>
      <c r="P34" s="25"/>
    </row>
    <row r="35" spans="1:16" s="16" customFormat="1" ht="13.5" customHeight="1">
      <c r="A35" s="53" t="s">
        <v>27</v>
      </c>
      <c r="B35" s="140">
        <v>1</v>
      </c>
      <c r="C35" s="140">
        <v>1</v>
      </c>
      <c r="D35" s="140">
        <v>33</v>
      </c>
      <c r="E35" s="140">
        <v>33</v>
      </c>
      <c r="F35" s="140">
        <v>933</v>
      </c>
      <c r="G35" s="140">
        <v>968</v>
      </c>
      <c r="H35" s="140" t="s">
        <v>21</v>
      </c>
      <c r="I35" s="140">
        <v>1002</v>
      </c>
      <c r="J35" s="88"/>
      <c r="K35" s="62"/>
      <c r="L35" s="25"/>
      <c r="M35" s="25"/>
      <c r="N35" s="25"/>
      <c r="O35" s="25"/>
      <c r="P35" s="25"/>
    </row>
    <row r="36" spans="1:16" s="16" customFormat="1" ht="13.5" customHeight="1">
      <c r="A36" s="53" t="s">
        <v>285</v>
      </c>
      <c r="B36" s="139">
        <v>2</v>
      </c>
      <c r="C36" s="155">
        <v>2</v>
      </c>
      <c r="D36" s="155">
        <v>32</v>
      </c>
      <c r="E36" s="155">
        <v>32</v>
      </c>
      <c r="F36" s="155">
        <v>680</v>
      </c>
      <c r="G36" s="139">
        <v>804</v>
      </c>
      <c r="H36" s="140">
        <v>85</v>
      </c>
      <c r="I36" s="139">
        <v>921</v>
      </c>
      <c r="J36" s="88"/>
      <c r="K36" s="62"/>
      <c r="L36" s="25"/>
      <c r="M36" s="25"/>
      <c r="N36" s="25"/>
      <c r="O36" s="25"/>
      <c r="P36" s="25"/>
    </row>
    <row r="37" spans="1:16" s="16" customFormat="1" ht="13.5" customHeight="1">
      <c r="A37" s="53" t="s">
        <v>286</v>
      </c>
      <c r="B37" s="139">
        <v>2</v>
      </c>
      <c r="C37" s="139">
        <v>2</v>
      </c>
      <c r="D37" s="139">
        <v>24</v>
      </c>
      <c r="E37" s="139">
        <v>24</v>
      </c>
      <c r="F37" s="139">
        <v>628</v>
      </c>
      <c r="G37" s="139">
        <v>761</v>
      </c>
      <c r="H37" s="140">
        <v>104</v>
      </c>
      <c r="I37" s="139">
        <v>884</v>
      </c>
      <c r="J37" s="88"/>
      <c r="K37" s="62"/>
      <c r="L37" s="25"/>
      <c r="M37" s="25"/>
      <c r="N37" s="25"/>
      <c r="O37" s="25"/>
      <c r="P37" s="25"/>
    </row>
    <row r="38" spans="1:16" s="16" customFormat="1" ht="13.5" customHeight="1">
      <c r="A38" s="53" t="s">
        <v>28</v>
      </c>
      <c r="B38" s="139">
        <v>1</v>
      </c>
      <c r="C38" s="155">
        <v>1</v>
      </c>
      <c r="D38" s="155">
        <v>16</v>
      </c>
      <c r="E38" s="155">
        <v>16</v>
      </c>
      <c r="F38" s="139">
        <v>702</v>
      </c>
      <c r="G38" s="139">
        <v>763</v>
      </c>
      <c r="H38" s="140">
        <v>72</v>
      </c>
      <c r="I38" s="139">
        <v>850</v>
      </c>
      <c r="J38" s="88"/>
      <c r="K38" s="62"/>
      <c r="L38" s="25"/>
      <c r="M38" s="25"/>
      <c r="N38" s="25"/>
      <c r="O38" s="25"/>
      <c r="P38" s="25"/>
    </row>
    <row r="39" spans="1:16" s="16" customFormat="1" ht="13.5" customHeight="1">
      <c r="A39" s="53" t="s">
        <v>120</v>
      </c>
      <c r="B39" s="139">
        <v>1</v>
      </c>
      <c r="C39" s="155">
        <v>1</v>
      </c>
      <c r="D39" s="155">
        <v>20</v>
      </c>
      <c r="E39" s="155">
        <v>275</v>
      </c>
      <c r="F39" s="139">
        <v>0</v>
      </c>
      <c r="G39" s="139">
        <v>0</v>
      </c>
      <c r="H39" s="140" t="s">
        <v>83</v>
      </c>
      <c r="I39" s="139">
        <v>409</v>
      </c>
      <c r="J39" s="88"/>
      <c r="K39" s="62"/>
      <c r="L39" s="25"/>
      <c r="M39" s="25"/>
      <c r="N39" s="25"/>
      <c r="O39" s="25"/>
      <c r="P39" s="25"/>
    </row>
    <row r="40" spans="1:16" s="16" customFormat="1" ht="13.5" customHeight="1">
      <c r="A40" s="53" t="s">
        <v>258</v>
      </c>
      <c r="B40" s="140">
        <v>1</v>
      </c>
      <c r="C40" s="140" t="s">
        <v>193</v>
      </c>
      <c r="D40" s="140">
        <v>13</v>
      </c>
      <c r="E40" s="140" t="s">
        <v>193</v>
      </c>
      <c r="F40" s="140">
        <v>219</v>
      </c>
      <c r="G40" s="140">
        <v>390</v>
      </c>
      <c r="H40" s="140" t="s">
        <v>21</v>
      </c>
      <c r="I40" s="140">
        <v>362</v>
      </c>
      <c r="J40" s="88"/>
      <c r="K40" s="62"/>
      <c r="L40" s="25"/>
      <c r="M40" s="25"/>
      <c r="N40" s="25"/>
      <c r="O40" s="25"/>
      <c r="P40" s="25"/>
    </row>
    <row r="41" spans="1:16" s="16" customFormat="1" ht="13.5" customHeight="1">
      <c r="A41" s="53" t="s">
        <v>227</v>
      </c>
      <c r="B41" s="139">
        <v>49</v>
      </c>
      <c r="C41" s="139">
        <v>62</v>
      </c>
      <c r="D41" s="139">
        <v>458</v>
      </c>
      <c r="E41" s="139">
        <v>530</v>
      </c>
      <c r="F41" s="139">
        <v>31</v>
      </c>
      <c r="G41" s="139">
        <v>14</v>
      </c>
      <c r="H41" s="140">
        <v>268</v>
      </c>
      <c r="I41" s="139">
        <v>348</v>
      </c>
      <c r="J41" s="88"/>
      <c r="K41" s="62"/>
      <c r="L41" s="25"/>
      <c r="M41" s="25"/>
      <c r="N41" s="25"/>
      <c r="O41" s="25"/>
      <c r="P41" s="25"/>
    </row>
    <row r="42" spans="1:16" s="16" customFormat="1" ht="13.5" customHeight="1">
      <c r="A42" s="53" t="s">
        <v>256</v>
      </c>
      <c r="B42" s="139">
        <v>3</v>
      </c>
      <c r="C42" s="139">
        <v>4</v>
      </c>
      <c r="D42" s="139">
        <v>24</v>
      </c>
      <c r="E42" s="139">
        <v>28</v>
      </c>
      <c r="F42" s="140">
        <v>0</v>
      </c>
      <c r="G42" s="140">
        <v>33</v>
      </c>
      <c r="H42" s="140">
        <v>135</v>
      </c>
      <c r="I42" s="140">
        <v>245</v>
      </c>
      <c r="J42" s="88"/>
      <c r="K42" s="62"/>
      <c r="L42" s="25"/>
      <c r="M42" s="25"/>
      <c r="N42" s="25"/>
      <c r="O42" s="25"/>
      <c r="P42" s="25"/>
    </row>
    <row r="43" spans="1:16" s="16" customFormat="1" ht="13.5" customHeight="1">
      <c r="A43" s="53" t="s">
        <v>199</v>
      </c>
      <c r="B43" s="140">
        <v>1</v>
      </c>
      <c r="C43" s="156">
        <v>1</v>
      </c>
      <c r="D43" s="156">
        <v>15</v>
      </c>
      <c r="E43" s="156">
        <v>15</v>
      </c>
      <c r="F43" s="140">
        <v>0</v>
      </c>
      <c r="G43" s="140">
        <v>0</v>
      </c>
      <c r="H43" s="140" t="s">
        <v>21</v>
      </c>
      <c r="I43" s="140">
        <v>132</v>
      </c>
      <c r="J43" s="88"/>
      <c r="K43" s="62"/>
      <c r="L43" s="25"/>
      <c r="M43" s="25"/>
      <c r="N43" s="25"/>
      <c r="O43" s="25"/>
      <c r="P43" s="25"/>
    </row>
    <row r="44" spans="1:16" s="16" customFormat="1" ht="13.5" customHeight="1">
      <c r="A44" s="53" t="s">
        <v>30</v>
      </c>
      <c r="B44" s="139">
        <v>1</v>
      </c>
      <c r="C44" s="155">
        <v>1</v>
      </c>
      <c r="D44" s="155">
        <v>44</v>
      </c>
      <c r="E44" s="155">
        <v>44</v>
      </c>
      <c r="F44" s="139">
        <v>0</v>
      </c>
      <c r="G44" s="139">
        <v>0</v>
      </c>
      <c r="H44" s="140" t="s">
        <v>21</v>
      </c>
      <c r="I44" s="139">
        <v>64</v>
      </c>
      <c r="J44" s="88"/>
      <c r="K44" s="62"/>
      <c r="L44" s="25"/>
      <c r="M44" s="25"/>
      <c r="N44" s="25"/>
      <c r="O44" s="25"/>
      <c r="P44" s="25"/>
    </row>
    <row r="45" spans="1:16" s="16" customFormat="1" ht="13.5" customHeight="1">
      <c r="A45" s="53" t="s">
        <v>294</v>
      </c>
      <c r="B45" s="144">
        <v>1</v>
      </c>
      <c r="C45" s="165">
        <v>1</v>
      </c>
      <c r="D45" s="165">
        <v>7</v>
      </c>
      <c r="E45" s="165">
        <v>7</v>
      </c>
      <c r="F45" s="144">
        <v>0</v>
      </c>
      <c r="G45" s="144">
        <v>0</v>
      </c>
      <c r="H45" s="140" t="s">
        <v>21</v>
      </c>
      <c r="I45" s="144">
        <v>21</v>
      </c>
      <c r="J45" s="88"/>
      <c r="K45" s="62"/>
      <c r="L45" s="25"/>
      <c r="M45" s="25"/>
      <c r="N45" s="25"/>
      <c r="O45" s="25"/>
      <c r="P45" s="25"/>
    </row>
    <row r="46" spans="1:16" s="16" customFormat="1" ht="13.5" customHeight="1">
      <c r="A46" s="53" t="s">
        <v>293</v>
      </c>
      <c r="B46" s="139">
        <v>1</v>
      </c>
      <c r="C46" s="155">
        <v>1</v>
      </c>
      <c r="D46" s="155">
        <v>13</v>
      </c>
      <c r="E46" s="155">
        <v>13</v>
      </c>
      <c r="F46" s="140">
        <v>0</v>
      </c>
      <c r="G46" s="140">
        <v>0</v>
      </c>
      <c r="H46" s="140" t="s">
        <v>83</v>
      </c>
      <c r="I46" s="140">
        <v>11</v>
      </c>
      <c r="J46" s="88"/>
      <c r="K46" s="62"/>
      <c r="L46" s="25"/>
      <c r="M46" s="25"/>
      <c r="N46" s="25"/>
      <c r="O46" s="25"/>
      <c r="P46" s="25"/>
    </row>
    <row r="47" spans="1:16" s="16" customFormat="1" ht="13.5" customHeight="1">
      <c r="A47" s="53" t="s">
        <v>23</v>
      </c>
      <c r="B47" s="140" t="s">
        <v>193</v>
      </c>
      <c r="C47" s="140" t="s">
        <v>193</v>
      </c>
      <c r="D47" s="140" t="s">
        <v>193</v>
      </c>
      <c r="E47" s="140" t="s">
        <v>193</v>
      </c>
      <c r="F47" s="140" t="s">
        <v>193</v>
      </c>
      <c r="G47" s="140" t="s">
        <v>193</v>
      </c>
      <c r="H47" s="140" t="s">
        <v>193</v>
      </c>
      <c r="I47" s="140" t="s">
        <v>193</v>
      </c>
      <c r="J47" s="88"/>
      <c r="K47" s="62"/>
      <c r="L47" s="25"/>
      <c r="M47" s="25"/>
      <c r="N47" s="25"/>
      <c r="O47" s="25"/>
      <c r="P47" s="25"/>
    </row>
    <row r="48" spans="1:10" s="16" customFormat="1" ht="13.5" customHeight="1">
      <c r="A48" s="53" t="s">
        <v>264</v>
      </c>
      <c r="B48" s="140" t="s">
        <v>193</v>
      </c>
      <c r="C48" s="140" t="s">
        <v>193</v>
      </c>
      <c r="D48" s="140" t="s">
        <v>193</v>
      </c>
      <c r="E48" s="140" t="s">
        <v>193</v>
      </c>
      <c r="F48" s="140" t="s">
        <v>193</v>
      </c>
      <c r="G48" s="140" t="s">
        <v>193</v>
      </c>
      <c r="H48" s="140" t="s">
        <v>193</v>
      </c>
      <c r="I48" s="140" t="s">
        <v>193</v>
      </c>
      <c r="J48" s="88"/>
    </row>
    <row r="49" spans="1:10" s="16" customFormat="1" ht="13.5" customHeight="1">
      <c r="A49" s="53" t="s">
        <v>25</v>
      </c>
      <c r="B49" s="140" t="s">
        <v>193</v>
      </c>
      <c r="C49" s="140" t="s">
        <v>193</v>
      </c>
      <c r="D49" s="140" t="s">
        <v>193</v>
      </c>
      <c r="E49" s="140" t="s">
        <v>193</v>
      </c>
      <c r="F49" s="140" t="s">
        <v>193</v>
      </c>
      <c r="G49" s="140" t="s">
        <v>193</v>
      </c>
      <c r="H49" s="140" t="s">
        <v>193</v>
      </c>
      <c r="I49" s="140" t="s">
        <v>193</v>
      </c>
      <c r="J49" s="88"/>
    </row>
    <row r="50" spans="1:16" s="16" customFormat="1" ht="13.5" customHeight="1">
      <c r="A50" s="53" t="s">
        <v>29</v>
      </c>
      <c r="B50" s="140" t="s">
        <v>193</v>
      </c>
      <c r="C50" s="140" t="s">
        <v>193</v>
      </c>
      <c r="D50" s="140" t="s">
        <v>193</v>
      </c>
      <c r="E50" s="140" t="s">
        <v>193</v>
      </c>
      <c r="F50" s="140" t="s">
        <v>193</v>
      </c>
      <c r="G50" s="140" t="s">
        <v>193</v>
      </c>
      <c r="H50" s="140" t="s">
        <v>193</v>
      </c>
      <c r="I50" s="140" t="s">
        <v>193</v>
      </c>
      <c r="J50" s="90"/>
      <c r="K50" s="62"/>
      <c r="L50" s="25"/>
      <c r="M50" s="25"/>
      <c r="N50" s="25"/>
      <c r="O50" s="25"/>
      <c r="P50" s="25"/>
    </row>
    <row r="51" spans="1:16" s="16" customFormat="1" ht="13.5" customHeight="1">
      <c r="A51" s="53" t="s">
        <v>109</v>
      </c>
      <c r="B51" s="140" t="s">
        <v>193</v>
      </c>
      <c r="C51" s="140" t="s">
        <v>193</v>
      </c>
      <c r="D51" s="140" t="s">
        <v>193</v>
      </c>
      <c r="E51" s="140" t="s">
        <v>193</v>
      </c>
      <c r="F51" s="140" t="s">
        <v>193</v>
      </c>
      <c r="G51" s="140" t="s">
        <v>193</v>
      </c>
      <c r="H51" s="140" t="s">
        <v>193</v>
      </c>
      <c r="I51" s="140" t="s">
        <v>193</v>
      </c>
      <c r="J51" s="88"/>
      <c r="K51" s="62"/>
      <c r="L51" s="25"/>
      <c r="M51" s="25"/>
      <c r="N51" s="25"/>
      <c r="O51" s="25"/>
      <c r="P51" s="25"/>
    </row>
    <row r="52" spans="1:16" s="16" customFormat="1" ht="13.5" customHeight="1">
      <c r="A52" s="53" t="s">
        <v>212</v>
      </c>
      <c r="B52" s="140" t="s">
        <v>193</v>
      </c>
      <c r="C52" s="140" t="s">
        <v>193</v>
      </c>
      <c r="D52" s="140" t="s">
        <v>193</v>
      </c>
      <c r="E52" s="140" t="s">
        <v>193</v>
      </c>
      <c r="F52" s="140" t="s">
        <v>193</v>
      </c>
      <c r="G52" s="140" t="s">
        <v>193</v>
      </c>
      <c r="H52" s="140" t="s">
        <v>193</v>
      </c>
      <c r="I52" s="140" t="s">
        <v>193</v>
      </c>
      <c r="J52" s="88"/>
      <c r="K52" s="62"/>
      <c r="L52" s="25"/>
      <c r="M52" s="25"/>
      <c r="N52" s="25"/>
      <c r="O52" s="25"/>
      <c r="P52" s="25"/>
    </row>
    <row r="53" spans="1:16" s="16" customFormat="1" ht="13.5" customHeight="1">
      <c r="A53" s="184" t="s">
        <v>7</v>
      </c>
      <c r="B53" s="182">
        <f aca="true" t="shared" si="0" ref="B53:I53">SUM(B6:B44)</f>
        <v>1715</v>
      </c>
      <c r="C53" s="183">
        <f t="shared" si="0"/>
        <v>1847</v>
      </c>
      <c r="D53" s="182">
        <f t="shared" si="0"/>
        <v>35545</v>
      </c>
      <c r="E53" s="183">
        <f t="shared" si="0"/>
        <v>38830</v>
      </c>
      <c r="F53" s="182">
        <f t="shared" si="0"/>
        <v>1257117</v>
      </c>
      <c r="G53" s="182">
        <f t="shared" si="0"/>
        <v>1264000</v>
      </c>
      <c r="H53" s="182">
        <f t="shared" si="0"/>
        <v>126720</v>
      </c>
      <c r="I53" s="182">
        <f t="shared" si="0"/>
        <v>3155216</v>
      </c>
      <c r="J53" s="45"/>
      <c r="K53" s="62"/>
      <c r="L53" s="25"/>
      <c r="M53" s="25"/>
      <c r="N53" s="25"/>
      <c r="O53" s="25"/>
      <c r="P53" s="25"/>
    </row>
    <row r="54" spans="1:16" ht="15" customHeight="1">
      <c r="A54" s="41" t="s">
        <v>263</v>
      </c>
      <c r="B54" s="63"/>
      <c r="C54" s="147"/>
      <c r="D54" s="63"/>
      <c r="E54" s="147"/>
      <c r="F54" s="63"/>
      <c r="G54" s="63"/>
      <c r="H54" s="63"/>
      <c r="I54" s="63"/>
      <c r="J54" s="45"/>
      <c r="K54" s="30"/>
      <c r="L54" s="8"/>
      <c r="M54" s="8"/>
      <c r="N54" s="8"/>
      <c r="O54" s="8"/>
      <c r="P54" s="8"/>
    </row>
    <row r="55" spans="1:16" ht="20.25" customHeight="1">
      <c r="A55" s="83" t="s">
        <v>127</v>
      </c>
      <c r="B55" s="84"/>
      <c r="C55" s="148"/>
      <c r="D55" s="84"/>
      <c r="E55" s="148"/>
      <c r="F55" s="84"/>
      <c r="G55" s="84"/>
      <c r="H55" s="84"/>
      <c r="I55" s="84"/>
      <c r="J55" s="45"/>
      <c r="K55" s="30"/>
      <c r="L55" s="8"/>
      <c r="M55" s="8"/>
      <c r="N55" s="8"/>
      <c r="O55" s="8"/>
      <c r="P55" s="8"/>
    </row>
    <row r="56" spans="1:16" ht="12.75" customHeight="1">
      <c r="A56" s="83" t="s">
        <v>194</v>
      </c>
      <c r="B56" s="84"/>
      <c r="C56" s="148"/>
      <c r="D56" s="84"/>
      <c r="E56" s="148"/>
      <c r="F56" s="84"/>
      <c r="G56" s="84"/>
      <c r="H56" s="84"/>
      <c r="I56" s="84"/>
      <c r="J56" s="45"/>
      <c r="K56" s="30"/>
      <c r="L56" s="8"/>
      <c r="M56" s="8"/>
      <c r="N56" s="8"/>
      <c r="O56" s="8"/>
      <c r="P56" s="8"/>
    </row>
    <row r="57" spans="1:16" ht="12.75" customHeight="1">
      <c r="A57" s="83" t="s">
        <v>166</v>
      </c>
      <c r="B57" s="84"/>
      <c r="C57" s="148"/>
      <c r="D57" s="84"/>
      <c r="E57" s="148"/>
      <c r="F57" s="84"/>
      <c r="G57" s="84"/>
      <c r="H57" s="84"/>
      <c r="I57" s="84"/>
      <c r="J57" s="45"/>
      <c r="K57" s="30"/>
      <c r="L57" s="8"/>
      <c r="M57" s="8"/>
      <c r="N57" s="8"/>
      <c r="O57" s="8"/>
      <c r="P57" s="8"/>
    </row>
    <row r="58" spans="1:16" ht="12.75" customHeight="1">
      <c r="A58" s="83" t="s">
        <v>167</v>
      </c>
      <c r="B58" s="84"/>
      <c r="C58" s="148"/>
      <c r="D58" s="84"/>
      <c r="E58" s="148"/>
      <c r="F58" s="84"/>
      <c r="G58" s="84"/>
      <c r="H58" s="84"/>
      <c r="I58" s="84"/>
      <c r="J58" s="45"/>
      <c r="K58" s="30"/>
      <c r="L58" s="8"/>
      <c r="M58" s="8"/>
      <c r="N58" s="8"/>
      <c r="O58" s="8"/>
      <c r="P58" s="8"/>
    </row>
    <row r="59" spans="1:16" ht="12.75" customHeight="1">
      <c r="A59" s="83" t="s">
        <v>168</v>
      </c>
      <c r="B59" s="84"/>
      <c r="C59" s="148"/>
      <c r="D59" s="84"/>
      <c r="E59" s="148"/>
      <c r="F59" s="84"/>
      <c r="G59" s="84"/>
      <c r="H59" s="84"/>
      <c r="I59" s="84"/>
      <c r="J59" s="45"/>
      <c r="K59" s="30"/>
      <c r="L59" s="8"/>
      <c r="M59" s="8"/>
      <c r="N59" s="8"/>
      <c r="O59" s="8"/>
      <c r="P59" s="8"/>
    </row>
    <row r="60" spans="2:16" ht="12.75" customHeight="1">
      <c r="B60" s="83"/>
      <c r="C60" s="149"/>
      <c r="D60" s="64"/>
      <c r="E60" s="149"/>
      <c r="F60" s="64"/>
      <c r="G60" s="64"/>
      <c r="H60" s="64"/>
      <c r="I60" s="64"/>
      <c r="J60" s="44"/>
      <c r="K60" s="30"/>
      <c r="L60" s="8"/>
      <c r="M60" s="8"/>
      <c r="N60" s="8"/>
      <c r="O60" s="8"/>
      <c r="P60" s="8"/>
    </row>
    <row r="61" spans="1:16" ht="12.75" customHeight="1">
      <c r="A61" s="24" t="s">
        <v>191</v>
      </c>
      <c r="J61" s="44"/>
      <c r="K61" s="8"/>
      <c r="L61" s="8"/>
      <c r="M61" s="8"/>
      <c r="N61" s="8"/>
      <c r="O61" s="8"/>
      <c r="P61" s="8"/>
    </row>
    <row r="62" spans="1:16" ht="12.75" customHeight="1">
      <c r="A62" s="41" t="s">
        <v>250</v>
      </c>
      <c r="B62" s="31"/>
      <c r="D62" s="3"/>
      <c r="F62" s="3"/>
      <c r="J62" s="8"/>
      <c r="K62" s="8"/>
      <c r="L62" s="8"/>
      <c r="M62" s="8"/>
      <c r="N62" s="8"/>
      <c r="O62" s="8"/>
      <c r="P62" s="8"/>
    </row>
    <row r="63" spans="1:16" ht="12.75" customHeight="1">
      <c r="A63" s="44" t="s">
        <v>247</v>
      </c>
      <c r="B63" s="31"/>
      <c r="D63" s="3"/>
      <c r="F63" s="3"/>
      <c r="J63" s="8"/>
      <c r="K63" s="8"/>
      <c r="L63" s="8"/>
      <c r="M63" s="8"/>
      <c r="N63" s="8"/>
      <c r="O63" s="8"/>
      <c r="P63" s="8"/>
    </row>
    <row r="64" spans="1:16" ht="12.75" customHeight="1">
      <c r="A64" s="41" t="s">
        <v>249</v>
      </c>
      <c r="B64" s="31"/>
      <c r="D64" s="3"/>
      <c r="F64" s="3"/>
      <c r="J64" s="8"/>
      <c r="K64" s="8"/>
      <c r="L64" s="8"/>
      <c r="M64" s="8"/>
      <c r="N64" s="8"/>
      <c r="O64" s="8"/>
      <c r="P64" s="8"/>
    </row>
    <row r="65" spans="1:16" ht="12.75" customHeight="1">
      <c r="A65" s="41" t="s">
        <v>251</v>
      </c>
      <c r="B65" s="31"/>
      <c r="D65" s="3"/>
      <c r="F65" s="3"/>
      <c r="G65" s="3"/>
      <c r="J65" s="8"/>
      <c r="K65" s="8"/>
      <c r="L65" s="8"/>
      <c r="M65" s="8"/>
      <c r="N65" s="8"/>
      <c r="O65" s="8"/>
      <c r="P65" s="8"/>
    </row>
    <row r="66" spans="1:16" ht="12.75" customHeight="1">
      <c r="A66" s="41" t="s">
        <v>252</v>
      </c>
      <c r="B66" s="44"/>
      <c r="C66" s="151"/>
      <c r="D66" s="51"/>
      <c r="E66" s="151"/>
      <c r="F66" s="51"/>
      <c r="G66" s="51"/>
      <c r="H66" s="51"/>
      <c r="J66" s="8"/>
      <c r="K66" s="8"/>
      <c r="L66" s="8"/>
      <c r="M66" s="8"/>
      <c r="N66" s="8"/>
      <c r="O66" s="8"/>
      <c r="P66" s="8"/>
    </row>
    <row r="67" spans="1:16" ht="12" customHeight="1">
      <c r="A67" s="41" t="s">
        <v>265</v>
      </c>
      <c r="B67" s="187"/>
      <c r="C67" s="152"/>
      <c r="D67" s="125"/>
      <c r="E67" s="152"/>
      <c r="F67" s="125"/>
      <c r="G67" s="125"/>
      <c r="H67" s="51"/>
      <c r="J67" s="8"/>
      <c r="K67" s="8"/>
      <c r="L67" s="8"/>
      <c r="M67" s="8"/>
      <c r="N67" s="8"/>
      <c r="O67" s="8"/>
      <c r="P67" s="8"/>
    </row>
    <row r="68" spans="1:16" ht="12.75" customHeight="1">
      <c r="A68" s="41" t="s">
        <v>266</v>
      </c>
      <c r="B68" s="187"/>
      <c r="C68" s="152"/>
      <c r="D68" s="125"/>
      <c r="E68" s="152"/>
      <c r="F68" s="125"/>
      <c r="G68" s="125"/>
      <c r="H68" s="51"/>
      <c r="J68" s="8"/>
      <c r="K68" s="8"/>
      <c r="L68" s="8"/>
      <c r="M68" s="8"/>
      <c r="N68" s="8"/>
      <c r="O68" s="8"/>
      <c r="P68" s="8"/>
    </row>
    <row r="69" spans="1:16" ht="26.25" customHeight="1">
      <c r="A69" s="202" t="s">
        <v>267</v>
      </c>
      <c r="B69" s="203"/>
      <c r="C69" s="203"/>
      <c r="D69" s="203"/>
      <c r="E69" s="203"/>
      <c r="F69" s="203"/>
      <c r="G69" s="203"/>
      <c r="H69" s="203"/>
      <c r="I69" s="203"/>
      <c r="J69" s="8"/>
      <c r="K69" s="8"/>
      <c r="L69" s="8"/>
      <c r="M69" s="8"/>
      <c r="N69" s="8"/>
      <c r="O69" s="8"/>
      <c r="P69" s="8"/>
    </row>
    <row r="70" spans="1:16" ht="12.75" customHeight="1">
      <c r="A70" s="44" t="s">
        <v>248</v>
      </c>
      <c r="B70" s="44"/>
      <c r="C70" s="51"/>
      <c r="D70" s="51"/>
      <c r="E70" s="51"/>
      <c r="F70" s="51"/>
      <c r="G70" s="51"/>
      <c r="H70" s="51"/>
      <c r="I70" s="16"/>
      <c r="J70" s="8"/>
      <c r="K70" s="8"/>
      <c r="L70" s="8"/>
      <c r="M70" s="8"/>
      <c r="N70" s="8"/>
      <c r="O70" s="8"/>
      <c r="P70" s="8"/>
    </row>
    <row r="71" spans="1:8" ht="12.75">
      <c r="A71" s="127" t="s">
        <v>278</v>
      </c>
      <c r="B71" s="44"/>
      <c r="C71" s="151"/>
      <c r="D71" s="51"/>
      <c r="E71" s="151"/>
      <c r="F71" s="51"/>
      <c r="G71" s="51"/>
      <c r="H71" s="51"/>
    </row>
    <row r="72" spans="1:16" ht="12.75" customHeight="1">
      <c r="A72" s="41" t="s">
        <v>279</v>
      </c>
      <c r="B72" s="187"/>
      <c r="C72" s="152"/>
      <c r="D72" s="125"/>
      <c r="E72" s="152"/>
      <c r="F72" s="125"/>
      <c r="G72" s="125"/>
      <c r="H72" s="51"/>
      <c r="K72" s="8"/>
      <c r="L72" s="8"/>
      <c r="M72" s="8"/>
      <c r="N72" s="8"/>
      <c r="O72" s="8"/>
      <c r="P72" s="8"/>
    </row>
    <row r="73" spans="1:16" ht="12.75" customHeight="1">
      <c r="A73" s="41" t="s">
        <v>287</v>
      </c>
      <c r="B73" s="187"/>
      <c r="C73" s="152"/>
      <c r="D73" s="125"/>
      <c r="E73" s="152"/>
      <c r="F73" s="125"/>
      <c r="G73" s="125"/>
      <c r="H73" s="51"/>
      <c r="J73" s="8"/>
      <c r="K73" s="8"/>
      <c r="L73" s="8"/>
      <c r="M73" s="8"/>
      <c r="N73" s="8"/>
      <c r="O73" s="8"/>
      <c r="P73" s="8"/>
    </row>
    <row r="74" spans="1:16" ht="12.75" customHeight="1">
      <c r="A74" s="41" t="s">
        <v>291</v>
      </c>
      <c r="J74" s="8"/>
      <c r="K74" s="8"/>
      <c r="L74" s="8"/>
      <c r="M74" s="8"/>
      <c r="N74" s="8"/>
      <c r="O74" s="8"/>
      <c r="P74" s="8"/>
    </row>
    <row r="75" spans="1:16" ht="12.75" customHeight="1">
      <c r="A75" s="41" t="s">
        <v>292</v>
      </c>
      <c r="J75" s="8"/>
      <c r="K75" s="8"/>
      <c r="L75" s="8"/>
      <c r="M75" s="8"/>
      <c r="N75" s="8"/>
      <c r="O75" s="8"/>
      <c r="P75" s="8"/>
    </row>
    <row r="76" spans="1:16" ht="12" customHeight="1">
      <c r="A76" s="41" t="s">
        <v>253</v>
      </c>
      <c r="B76" s="44"/>
      <c r="C76" s="151"/>
      <c r="D76" s="51"/>
      <c r="E76" s="151"/>
      <c r="F76" s="51"/>
      <c r="G76" s="51"/>
      <c r="H76" s="51"/>
      <c r="I76" s="94"/>
      <c r="J76" s="94"/>
      <c r="K76" s="8"/>
      <c r="L76" s="8"/>
      <c r="M76" s="8"/>
      <c r="N76" s="8"/>
      <c r="O76" s="8"/>
      <c r="P76" s="8"/>
    </row>
    <row r="77" spans="1:16" ht="12.75" customHeight="1">
      <c r="A77" s="44" t="s">
        <v>254</v>
      </c>
      <c r="B77" s="188"/>
      <c r="C77" s="153"/>
      <c r="D77" s="126"/>
      <c r="E77" s="153"/>
      <c r="F77" s="126"/>
      <c r="G77" s="126"/>
      <c r="H77" s="126"/>
      <c r="J77" s="8"/>
      <c r="K77" s="8"/>
      <c r="L77" s="8"/>
      <c r="M77" s="8"/>
      <c r="N77" s="8"/>
      <c r="O77" s="8"/>
      <c r="P77" s="8"/>
    </row>
    <row r="78" spans="1:16" ht="12.75" customHeight="1">
      <c r="A78" s="41" t="s">
        <v>255</v>
      </c>
      <c r="B78" s="188"/>
      <c r="C78" s="153"/>
      <c r="D78" s="126"/>
      <c r="E78" s="153"/>
      <c r="F78" s="126"/>
      <c r="G78" s="126"/>
      <c r="H78" s="126"/>
      <c r="J78" s="8"/>
      <c r="K78" s="8"/>
      <c r="L78" s="8"/>
      <c r="M78" s="8"/>
      <c r="N78" s="8"/>
      <c r="O78" s="8"/>
      <c r="P78" s="8"/>
    </row>
    <row r="79" spans="1:16" ht="12.75" customHeight="1">
      <c r="A79" s="41" t="s">
        <v>295</v>
      </c>
      <c r="B79" s="188"/>
      <c r="C79" s="153"/>
      <c r="D79" s="126"/>
      <c r="E79" s="153"/>
      <c r="F79" s="126"/>
      <c r="G79" s="126"/>
      <c r="H79" s="126"/>
      <c r="J79" s="8"/>
      <c r="K79" s="8"/>
      <c r="L79" s="8"/>
      <c r="M79" s="8"/>
      <c r="N79" s="8"/>
      <c r="O79" s="8"/>
      <c r="P79" s="8"/>
    </row>
    <row r="80" spans="1:8" ht="12" customHeight="1">
      <c r="A80" s="41" t="s">
        <v>296</v>
      </c>
      <c r="B80" s="44"/>
      <c r="C80" s="151"/>
      <c r="D80" s="51"/>
      <c r="E80" s="151"/>
      <c r="F80" s="51"/>
      <c r="G80" s="51"/>
      <c r="H80" s="51"/>
    </row>
    <row r="81" spans="1:8" ht="12.75">
      <c r="A81" s="189" t="s">
        <v>260</v>
      </c>
      <c r="B81" s="44"/>
      <c r="C81" s="151"/>
      <c r="D81" s="51"/>
      <c r="E81" s="151"/>
      <c r="F81" s="51"/>
      <c r="G81" s="51"/>
      <c r="H81" s="51"/>
    </row>
    <row r="82" spans="1:8" ht="12.75">
      <c r="A82" s="41" t="s">
        <v>298</v>
      </c>
      <c r="B82" s="44"/>
      <c r="C82" s="151"/>
      <c r="D82" s="51"/>
      <c r="E82" s="151"/>
      <c r="F82" s="51"/>
      <c r="G82" s="51"/>
      <c r="H82" s="51"/>
    </row>
    <row r="83" spans="1:16" ht="12.75" customHeight="1">
      <c r="A83" s="44" t="s">
        <v>297</v>
      </c>
      <c r="J83" s="8"/>
      <c r="K83" s="8"/>
      <c r="L83" s="8"/>
      <c r="M83" s="8"/>
      <c r="N83" s="8"/>
      <c r="O83" s="8"/>
      <c r="P83" s="8"/>
    </row>
    <row r="84" spans="1:16" ht="12.75" customHeight="1">
      <c r="A84" s="127" t="s">
        <v>257</v>
      </c>
      <c r="B84" s="44"/>
      <c r="C84" s="151"/>
      <c r="D84" s="51"/>
      <c r="E84" s="151"/>
      <c r="F84" s="51"/>
      <c r="G84" s="51"/>
      <c r="H84" s="51"/>
      <c r="J84" s="8"/>
      <c r="K84" s="8"/>
      <c r="L84" s="8"/>
      <c r="M84" s="8"/>
      <c r="N84" s="8"/>
      <c r="O84" s="8"/>
      <c r="P84" s="8"/>
    </row>
    <row r="85" spans="2:8" ht="12.75">
      <c r="B85" s="44"/>
      <c r="C85" s="151"/>
      <c r="D85" s="51"/>
      <c r="E85" s="151"/>
      <c r="F85" s="51"/>
      <c r="G85" s="51"/>
      <c r="H85" s="51"/>
    </row>
    <row r="86" spans="1:8" ht="17.25" customHeight="1">
      <c r="A86" s="53" t="s">
        <v>95</v>
      </c>
      <c r="B86" s="44"/>
      <c r="C86" s="151"/>
      <c r="D86" s="51"/>
      <c r="E86" s="151"/>
      <c r="F86" s="51"/>
      <c r="G86" s="51"/>
      <c r="H86" s="51"/>
    </row>
    <row r="87" spans="1:8" ht="12.75">
      <c r="A87" s="53" t="s">
        <v>129</v>
      </c>
      <c r="B87" s="44"/>
      <c r="C87" s="151"/>
      <c r="D87" s="51"/>
      <c r="E87" s="151"/>
      <c r="F87" s="51"/>
      <c r="G87" s="51"/>
      <c r="H87" s="51"/>
    </row>
    <row r="88" spans="2:16" ht="16.5" customHeight="1">
      <c r="B88" s="24"/>
      <c r="C88" s="154"/>
      <c r="D88" s="10"/>
      <c r="E88" s="154"/>
      <c r="F88" s="10"/>
      <c r="G88" s="10"/>
      <c r="J88" s="8"/>
      <c r="K88" s="8"/>
      <c r="L88" s="8"/>
      <c r="M88" s="8"/>
      <c r="N88" s="8"/>
      <c r="O88" s="8"/>
      <c r="P88" s="8"/>
    </row>
    <row r="89" spans="1:16" ht="12.75" customHeight="1">
      <c r="A89" s="128"/>
      <c r="B89" s="129"/>
      <c r="C89" s="146"/>
      <c r="D89" s="129"/>
      <c r="E89" s="146"/>
      <c r="F89" s="129"/>
      <c r="G89" s="129"/>
      <c r="H89" s="130"/>
      <c r="I89" s="129"/>
      <c r="J89" s="8"/>
      <c r="K89" s="8"/>
      <c r="L89" s="8"/>
      <c r="M89" s="8"/>
      <c r="N89" s="8"/>
      <c r="O89" s="8"/>
      <c r="P89" s="8"/>
    </row>
    <row r="90" spans="2:16" ht="12.75" customHeight="1">
      <c r="B90" s="24"/>
      <c r="C90" s="154"/>
      <c r="D90" s="10"/>
      <c r="E90" s="154"/>
      <c r="F90" s="10"/>
      <c r="G90" s="10"/>
      <c r="J90" s="8"/>
      <c r="K90" s="8"/>
      <c r="L90" s="8"/>
      <c r="M90" s="8"/>
      <c r="N90" s="8"/>
      <c r="O90" s="8"/>
      <c r="P90" s="8"/>
    </row>
    <row r="91" spans="2:16" ht="12.75" customHeight="1">
      <c r="B91" s="24"/>
      <c r="C91" s="154"/>
      <c r="D91" s="10"/>
      <c r="E91" s="154"/>
      <c r="F91" s="10"/>
      <c r="G91" s="10"/>
      <c r="J91" s="8"/>
      <c r="K91" s="8"/>
      <c r="L91" s="8"/>
      <c r="M91" s="8"/>
      <c r="N91" s="8"/>
      <c r="O91" s="8"/>
      <c r="P91" s="8"/>
    </row>
    <row r="92" spans="1:16" ht="12.75" customHeight="1">
      <c r="A92" s="171"/>
      <c r="J92" s="8"/>
      <c r="K92" s="8"/>
      <c r="L92" s="8"/>
      <c r="M92" s="8"/>
      <c r="N92" s="8"/>
      <c r="O92" s="8"/>
      <c r="P92" s="8"/>
    </row>
    <row r="93" spans="1:16" ht="12.75" customHeight="1">
      <c r="A93" s="171"/>
      <c r="J93" s="8"/>
      <c r="K93" s="8"/>
      <c r="L93" s="8"/>
      <c r="M93" s="8"/>
      <c r="N93" s="8"/>
      <c r="O93" s="8"/>
      <c r="P93" s="8"/>
    </row>
    <row r="94" spans="1:16" ht="12.75" customHeight="1">
      <c r="A94" s="171"/>
      <c r="J94" s="8"/>
      <c r="K94" s="8"/>
      <c r="L94" s="8"/>
      <c r="M94" s="8"/>
      <c r="N94" s="8"/>
      <c r="O94" s="8"/>
      <c r="P94" s="8"/>
    </row>
    <row r="95" spans="1:16" ht="12.75" customHeight="1">
      <c r="A95" s="171"/>
      <c r="J95" s="8"/>
      <c r="K95" s="8"/>
      <c r="L95" s="8"/>
      <c r="M95" s="8"/>
      <c r="N95" s="8"/>
      <c r="O95" s="8"/>
      <c r="P95" s="8"/>
    </row>
    <row r="96" spans="1:16" ht="15" customHeight="1">
      <c r="A96" s="172"/>
      <c r="J96" s="8"/>
      <c r="K96" s="8"/>
      <c r="L96" s="8"/>
      <c r="M96" s="8"/>
      <c r="N96" s="8"/>
      <c r="O96" s="8"/>
      <c r="P96" s="8"/>
    </row>
    <row r="97" spans="1:16" ht="15" customHeight="1">
      <c r="A97" s="190"/>
      <c r="J97" s="8"/>
      <c r="K97" s="8"/>
      <c r="L97" s="8"/>
      <c r="M97" s="8"/>
      <c r="N97" s="8"/>
      <c r="O97" s="8"/>
      <c r="P97" s="8"/>
    </row>
    <row r="98" spans="1:16" ht="12.75">
      <c r="A98" s="190"/>
      <c r="J98" s="8"/>
      <c r="K98" s="8"/>
      <c r="L98" s="8"/>
      <c r="M98" s="8"/>
      <c r="N98" s="8"/>
      <c r="O98" s="8"/>
      <c r="P98" s="8"/>
    </row>
    <row r="99" spans="1:16" ht="12.75">
      <c r="A99" s="190"/>
      <c r="J99" s="8"/>
      <c r="K99" s="8"/>
      <c r="L99" s="8"/>
      <c r="M99" s="8"/>
      <c r="N99" s="8"/>
      <c r="O99" s="8"/>
      <c r="P99" s="8"/>
    </row>
    <row r="100" spans="1:16" ht="12.75">
      <c r="A100" s="172"/>
      <c r="J100" s="8"/>
      <c r="K100" s="8"/>
      <c r="L100" s="8"/>
      <c r="M100" s="8"/>
      <c r="N100" s="8"/>
      <c r="O100" s="8"/>
      <c r="P100" s="8"/>
    </row>
    <row r="101" spans="10:16" ht="12.75">
      <c r="J101" s="8"/>
      <c r="K101" s="8"/>
      <c r="L101" s="8"/>
      <c r="M101" s="8"/>
      <c r="N101" s="8"/>
      <c r="O101" s="8"/>
      <c r="P101" s="8"/>
    </row>
    <row r="102" spans="10:16" ht="12.75">
      <c r="J102" s="8"/>
      <c r="K102" s="8"/>
      <c r="L102" s="8"/>
      <c r="M102" s="8"/>
      <c r="N102" s="8"/>
      <c r="O102" s="8"/>
      <c r="P102" s="8"/>
    </row>
    <row r="103" spans="10:16" ht="12.75">
      <c r="J103" s="8"/>
      <c r="K103" s="8"/>
      <c r="L103" s="8"/>
      <c r="M103" s="8"/>
      <c r="N103" s="8"/>
      <c r="O103" s="8"/>
      <c r="P103" s="8"/>
    </row>
    <row r="104" spans="10:16" ht="12.75">
      <c r="J104" s="8"/>
      <c r="K104" s="8"/>
      <c r="L104" s="8"/>
      <c r="M104" s="8"/>
      <c r="N104" s="8"/>
      <c r="O104" s="8"/>
      <c r="P104" s="8"/>
    </row>
    <row r="105" spans="10:16" ht="12.75">
      <c r="J105" s="8"/>
      <c r="K105" s="8"/>
      <c r="L105" s="8"/>
      <c r="M105" s="8"/>
      <c r="N105" s="8"/>
      <c r="O105" s="8"/>
      <c r="P105" s="8"/>
    </row>
    <row r="106" spans="10:16" ht="12.75">
      <c r="J106" s="8"/>
      <c r="K106" s="8"/>
      <c r="L106" s="8"/>
      <c r="M106" s="8"/>
      <c r="N106" s="8"/>
      <c r="O106" s="8"/>
      <c r="P106" s="8"/>
    </row>
    <row r="107" spans="10:16" ht="12.75">
      <c r="J107" s="8"/>
      <c r="K107" s="8"/>
      <c r="L107" s="8"/>
      <c r="M107" s="8"/>
      <c r="N107" s="8"/>
      <c r="O107" s="8"/>
      <c r="P107" s="8"/>
    </row>
    <row r="108" spans="10:16" ht="12.75">
      <c r="J108" s="8"/>
      <c r="K108" s="8"/>
      <c r="L108" s="8"/>
      <c r="M108" s="8"/>
      <c r="N108" s="8"/>
      <c r="O108" s="8"/>
      <c r="P108" s="8"/>
    </row>
    <row r="109" spans="10:16" ht="12.75">
      <c r="J109" s="8"/>
      <c r="K109" s="8"/>
      <c r="L109" s="8"/>
      <c r="M109" s="8"/>
      <c r="N109" s="8"/>
      <c r="O109" s="8"/>
      <c r="P109" s="8"/>
    </row>
    <row r="110" spans="10:16" ht="12.75">
      <c r="J110" s="8"/>
      <c r="K110" s="8"/>
      <c r="L110" s="8"/>
      <c r="M110" s="8"/>
      <c r="N110" s="8"/>
      <c r="O110" s="8"/>
      <c r="P110" s="8"/>
    </row>
    <row r="111" spans="10:16" ht="12.75">
      <c r="J111" s="8"/>
      <c r="K111" s="8"/>
      <c r="L111" s="8"/>
      <c r="M111" s="8"/>
      <c r="N111" s="8"/>
      <c r="O111" s="8"/>
      <c r="P111" s="8"/>
    </row>
    <row r="112" spans="10:16" ht="12.75">
      <c r="J112" s="8"/>
      <c r="K112" s="8"/>
      <c r="L112" s="8"/>
      <c r="M112" s="8"/>
      <c r="N112" s="8"/>
      <c r="O112" s="8"/>
      <c r="P112" s="8"/>
    </row>
    <row r="113" spans="10:16" ht="12.75">
      <c r="J113" s="8"/>
      <c r="K113" s="8"/>
      <c r="L113" s="8"/>
      <c r="M113" s="8"/>
      <c r="N113" s="8"/>
      <c r="O113" s="8"/>
      <c r="P113" s="8"/>
    </row>
    <row r="114" spans="10:16" ht="12.75">
      <c r="J114" s="8"/>
      <c r="K114" s="8"/>
      <c r="L114" s="8"/>
      <c r="M114" s="8"/>
      <c r="N114" s="8"/>
      <c r="O114" s="8"/>
      <c r="P114" s="8"/>
    </row>
    <row r="115" spans="10:16" ht="12.75">
      <c r="J115" s="8"/>
      <c r="K115" s="8"/>
      <c r="L115" s="8"/>
      <c r="M115" s="8"/>
      <c r="N115" s="8"/>
      <c r="O115" s="8"/>
      <c r="P115" s="8"/>
    </row>
    <row r="116" spans="10:16" ht="12.75">
      <c r="J116" s="8"/>
      <c r="K116" s="8"/>
      <c r="L116" s="8"/>
      <c r="M116" s="8"/>
      <c r="N116" s="8"/>
      <c r="O116" s="8"/>
      <c r="P116" s="8"/>
    </row>
    <row r="117" spans="10:16" ht="12.75">
      <c r="J117" s="8"/>
      <c r="K117" s="8"/>
      <c r="L117" s="8"/>
      <c r="M117" s="8"/>
      <c r="N117" s="8"/>
      <c r="O117" s="8"/>
      <c r="P117" s="8"/>
    </row>
    <row r="118" spans="10:16" ht="12.75">
      <c r="J118" s="8"/>
      <c r="K118" s="8"/>
      <c r="L118" s="8"/>
      <c r="M118" s="8"/>
      <c r="N118" s="8"/>
      <c r="O118" s="8"/>
      <c r="P118" s="8"/>
    </row>
    <row r="119" spans="10:16" ht="12.75">
      <c r="J119" s="8"/>
      <c r="K119" s="8"/>
      <c r="L119" s="8"/>
      <c r="M119" s="8"/>
      <c r="N119" s="8"/>
      <c r="O119" s="8"/>
      <c r="P119" s="8"/>
    </row>
    <row r="120" spans="10:16" ht="12.75">
      <c r="J120" s="8"/>
      <c r="K120" s="8"/>
      <c r="L120" s="8"/>
      <c r="M120" s="8"/>
      <c r="N120" s="8"/>
      <c r="O120" s="8"/>
      <c r="P120" s="8"/>
    </row>
    <row r="121" spans="10:16" ht="12.75">
      <c r="J121" s="8"/>
      <c r="K121" s="8"/>
      <c r="L121" s="8"/>
      <c r="M121" s="8"/>
      <c r="N121" s="8"/>
      <c r="O121" s="8"/>
      <c r="P121" s="8"/>
    </row>
    <row r="122" spans="10:16" ht="12.75">
      <c r="J122" s="8"/>
      <c r="K122" s="8"/>
      <c r="L122" s="8"/>
      <c r="M122" s="8"/>
      <c r="N122" s="8"/>
      <c r="O122" s="8"/>
      <c r="P122" s="8"/>
    </row>
    <row r="123" spans="10:16" ht="12.75">
      <c r="J123" s="8"/>
      <c r="K123" s="8"/>
      <c r="L123" s="8"/>
      <c r="M123" s="8"/>
      <c r="N123" s="8"/>
      <c r="O123" s="8"/>
      <c r="P123" s="8"/>
    </row>
    <row r="124" spans="10:16" ht="12.75">
      <c r="J124" s="8"/>
      <c r="K124" s="8"/>
      <c r="L124" s="8"/>
      <c r="M124" s="8"/>
      <c r="N124" s="8"/>
      <c r="O124" s="8"/>
      <c r="P124" s="8"/>
    </row>
    <row r="125" spans="10:16" ht="12.75">
      <c r="J125" s="8"/>
      <c r="K125" s="8"/>
      <c r="L125" s="8"/>
      <c r="M125" s="8"/>
      <c r="N125" s="8"/>
      <c r="O125" s="8"/>
      <c r="P125" s="8"/>
    </row>
    <row r="126" spans="10:16" ht="12.75">
      <c r="J126" s="8"/>
      <c r="K126" s="8"/>
      <c r="L126" s="8"/>
      <c r="M126" s="8"/>
      <c r="N126" s="8"/>
      <c r="O126" s="8"/>
      <c r="P126" s="8"/>
    </row>
    <row r="127" spans="10:16" ht="12.75">
      <c r="J127" s="8"/>
      <c r="K127" s="8"/>
      <c r="L127" s="8"/>
      <c r="M127" s="8"/>
      <c r="N127" s="8"/>
      <c r="O127" s="8"/>
      <c r="P127" s="8"/>
    </row>
    <row r="128" spans="10:16" ht="12.75">
      <c r="J128" s="8"/>
      <c r="K128" s="8"/>
      <c r="L128" s="8"/>
      <c r="M128" s="8"/>
      <c r="N128" s="8"/>
      <c r="O128" s="8"/>
      <c r="P128" s="8"/>
    </row>
    <row r="129" spans="10:16" ht="12.75">
      <c r="J129" s="8"/>
      <c r="K129" s="8"/>
      <c r="L129" s="8"/>
      <c r="M129" s="8"/>
      <c r="N129" s="8"/>
      <c r="O129" s="8"/>
      <c r="P129" s="8"/>
    </row>
    <row r="130" spans="10:16" ht="12.75">
      <c r="J130" s="8"/>
      <c r="K130" s="8"/>
      <c r="L130" s="8"/>
      <c r="M130" s="8"/>
      <c r="N130" s="8"/>
      <c r="O130" s="8"/>
      <c r="P130" s="8"/>
    </row>
    <row r="131" spans="10:16" ht="12.75">
      <c r="J131" s="8"/>
      <c r="K131" s="8"/>
      <c r="L131" s="8"/>
      <c r="M131" s="8"/>
      <c r="N131" s="8"/>
      <c r="O131" s="8"/>
      <c r="P131" s="8"/>
    </row>
    <row r="132" spans="10:16" ht="12.75">
      <c r="J132" s="8"/>
      <c r="K132" s="8"/>
      <c r="L132" s="8"/>
      <c r="M132" s="8"/>
      <c r="N132" s="8"/>
      <c r="O132" s="8"/>
      <c r="P132" s="8"/>
    </row>
    <row r="133" spans="10:16" ht="12.75">
      <c r="J133" s="8"/>
      <c r="K133" s="8"/>
      <c r="L133" s="8"/>
      <c r="M133" s="8"/>
      <c r="N133" s="8"/>
      <c r="O133" s="8"/>
      <c r="P133" s="8"/>
    </row>
    <row r="134" spans="10:16" ht="12.75">
      <c r="J134" s="8"/>
      <c r="K134" s="8"/>
      <c r="L134" s="8"/>
      <c r="M134" s="8"/>
      <c r="N134" s="8"/>
      <c r="O134" s="8"/>
      <c r="P134" s="8"/>
    </row>
    <row r="135" spans="10:16" ht="12.75">
      <c r="J135" s="8"/>
      <c r="K135" s="8"/>
      <c r="L135" s="8"/>
      <c r="M135" s="8"/>
      <c r="N135" s="8"/>
      <c r="O135" s="8"/>
      <c r="P135" s="8"/>
    </row>
    <row r="136" spans="10:16" ht="12.75">
      <c r="J136" s="8"/>
      <c r="K136" s="8"/>
      <c r="L136" s="8"/>
      <c r="M136" s="8"/>
      <c r="N136" s="8"/>
      <c r="O136" s="8"/>
      <c r="P136" s="8"/>
    </row>
    <row r="137" spans="10:16" ht="12.75">
      <c r="J137" s="8"/>
      <c r="K137" s="8"/>
      <c r="L137" s="8"/>
      <c r="M137" s="8"/>
      <c r="N137" s="8"/>
      <c r="O137" s="8"/>
      <c r="P137" s="8"/>
    </row>
    <row r="138" spans="10:16" ht="12.75">
      <c r="J138" s="8"/>
      <c r="K138" s="8"/>
      <c r="L138" s="8"/>
      <c r="M138" s="8"/>
      <c r="N138" s="8"/>
      <c r="O138" s="8"/>
      <c r="P138" s="8"/>
    </row>
    <row r="139" spans="10:16" ht="12.75">
      <c r="J139" s="8"/>
      <c r="K139" s="8"/>
      <c r="L139" s="8"/>
      <c r="M139" s="8"/>
      <c r="N139" s="8"/>
      <c r="O139" s="8"/>
      <c r="P139" s="8"/>
    </row>
    <row r="140" spans="10:16" ht="12.75">
      <c r="J140" s="8"/>
      <c r="K140" s="8"/>
      <c r="L140" s="8"/>
      <c r="M140" s="8"/>
      <c r="N140" s="8"/>
      <c r="O140" s="8"/>
      <c r="P140" s="8"/>
    </row>
    <row r="141" spans="10:16" ht="12.75">
      <c r="J141" s="8"/>
      <c r="K141" s="8"/>
      <c r="L141" s="8"/>
      <c r="M141" s="8"/>
      <c r="N141" s="8"/>
      <c r="O141" s="8"/>
      <c r="P141" s="8"/>
    </row>
    <row r="142" spans="10:16" ht="12.75">
      <c r="J142" s="8"/>
      <c r="K142" s="8"/>
      <c r="L142" s="8"/>
      <c r="M142" s="8"/>
      <c r="N142" s="8"/>
      <c r="O142" s="8"/>
      <c r="P142" s="8"/>
    </row>
    <row r="143" spans="10:16" ht="12.75">
      <c r="J143" s="8"/>
      <c r="K143" s="8"/>
      <c r="L143" s="8"/>
      <c r="M143" s="8"/>
      <c r="N143" s="8"/>
      <c r="O143" s="8"/>
      <c r="P143" s="8"/>
    </row>
    <row r="144" spans="10:16" ht="12.75">
      <c r="J144" s="8"/>
      <c r="K144" s="8"/>
      <c r="L144" s="8"/>
      <c r="M144" s="8"/>
      <c r="N144" s="8"/>
      <c r="O144" s="8"/>
      <c r="P144" s="8"/>
    </row>
    <row r="145" spans="10:16" ht="12.75">
      <c r="J145" s="8"/>
      <c r="K145" s="8"/>
      <c r="L145" s="8"/>
      <c r="M145" s="8"/>
      <c r="N145" s="8"/>
      <c r="O145" s="8"/>
      <c r="P145" s="8"/>
    </row>
    <row r="146" spans="10:16" ht="12.75">
      <c r="J146" s="8"/>
      <c r="K146" s="8"/>
      <c r="L146" s="8"/>
      <c r="M146" s="8"/>
      <c r="N146" s="8"/>
      <c r="O146" s="8"/>
      <c r="P146" s="8"/>
    </row>
    <row r="147" spans="10:16" ht="12.75">
      <c r="J147" s="8"/>
      <c r="K147" s="8"/>
      <c r="L147" s="8"/>
      <c r="M147" s="8"/>
      <c r="N147" s="8"/>
      <c r="O147" s="8"/>
      <c r="P147" s="8"/>
    </row>
    <row r="148" spans="10:16" ht="12.75">
      <c r="J148" s="8"/>
      <c r="K148" s="8"/>
      <c r="L148" s="8"/>
      <c r="M148" s="8"/>
      <c r="N148" s="8"/>
      <c r="O148" s="8"/>
      <c r="P148" s="8"/>
    </row>
    <row r="149" spans="10:16" ht="12.75">
      <c r="J149" s="8"/>
      <c r="K149" s="8"/>
      <c r="L149" s="8"/>
      <c r="M149" s="8"/>
      <c r="N149" s="8"/>
      <c r="O149" s="8"/>
      <c r="P149" s="8"/>
    </row>
    <row r="150" spans="10:16" ht="12.75">
      <c r="J150" s="8"/>
      <c r="K150" s="8"/>
      <c r="L150" s="8"/>
      <c r="M150" s="8"/>
      <c r="N150" s="8"/>
      <c r="O150" s="8"/>
      <c r="P150" s="8"/>
    </row>
    <row r="151" spans="10:16" ht="12.75">
      <c r="J151" s="8"/>
      <c r="K151" s="8"/>
      <c r="L151" s="8"/>
      <c r="M151" s="8"/>
      <c r="N151" s="8"/>
      <c r="O151" s="8"/>
      <c r="P151" s="8"/>
    </row>
    <row r="152" spans="10:16" ht="12.75">
      <c r="J152" s="8"/>
      <c r="K152" s="8"/>
      <c r="L152" s="8"/>
      <c r="M152" s="8"/>
      <c r="N152" s="8"/>
      <c r="O152" s="8"/>
      <c r="P152" s="8"/>
    </row>
    <row r="153" spans="10:16" ht="12.75">
      <c r="J153" s="8"/>
      <c r="K153" s="8"/>
      <c r="L153" s="8"/>
      <c r="M153" s="8"/>
      <c r="N153" s="8"/>
      <c r="O153" s="8"/>
      <c r="P153" s="8"/>
    </row>
    <row r="154" spans="10:16" ht="12.75">
      <c r="J154" s="8"/>
      <c r="K154" s="8"/>
      <c r="L154" s="8"/>
      <c r="M154" s="8"/>
      <c r="N154" s="8"/>
      <c r="O154" s="8"/>
      <c r="P154" s="8"/>
    </row>
    <row r="155" spans="10:16" ht="12.75">
      <c r="J155" s="8"/>
      <c r="K155" s="8"/>
      <c r="L155" s="8"/>
      <c r="M155" s="8"/>
      <c r="N155" s="8"/>
      <c r="O155" s="8"/>
      <c r="P155" s="8"/>
    </row>
    <row r="156" spans="10:16" ht="12.75">
      <c r="J156" s="8"/>
      <c r="K156" s="8"/>
      <c r="L156" s="8"/>
      <c r="M156" s="8"/>
      <c r="N156" s="8"/>
      <c r="O156" s="8"/>
      <c r="P156" s="8"/>
    </row>
    <row r="157" spans="10:16" ht="12.75">
      <c r="J157" s="8"/>
      <c r="K157" s="8"/>
      <c r="L157" s="8"/>
      <c r="M157" s="8"/>
      <c r="N157" s="8"/>
      <c r="O157" s="8"/>
      <c r="P157" s="8"/>
    </row>
    <row r="158" spans="10:16" ht="12.75">
      <c r="J158" s="8"/>
      <c r="K158" s="8"/>
      <c r="L158" s="8"/>
      <c r="M158" s="8"/>
      <c r="N158" s="8"/>
      <c r="O158" s="8"/>
      <c r="P158" s="8"/>
    </row>
    <row r="159" spans="10:16" ht="12.75">
      <c r="J159" s="8"/>
      <c r="K159" s="8"/>
      <c r="L159" s="8"/>
      <c r="M159" s="8"/>
      <c r="N159" s="8"/>
      <c r="O159" s="8"/>
      <c r="P159" s="8"/>
    </row>
    <row r="160" spans="10:16" ht="12.75">
      <c r="J160" s="8"/>
      <c r="K160" s="8"/>
      <c r="L160" s="8"/>
      <c r="M160" s="8"/>
      <c r="N160" s="8"/>
      <c r="O160" s="8"/>
      <c r="P160" s="8"/>
    </row>
    <row r="161" spans="10:16" ht="12.75">
      <c r="J161" s="8"/>
      <c r="K161" s="8"/>
      <c r="L161" s="8"/>
      <c r="M161" s="8"/>
      <c r="N161" s="8"/>
      <c r="O161" s="8"/>
      <c r="P161" s="8"/>
    </row>
    <row r="162" spans="10:16" ht="12.75">
      <c r="J162" s="8"/>
      <c r="K162" s="8"/>
      <c r="L162" s="8"/>
      <c r="M162" s="8"/>
      <c r="N162" s="8"/>
      <c r="O162" s="8"/>
      <c r="P162" s="8"/>
    </row>
    <row r="163" spans="10:16" ht="12.75">
      <c r="J163" s="8"/>
      <c r="K163" s="8"/>
      <c r="L163" s="8"/>
      <c r="M163" s="8"/>
      <c r="N163" s="8"/>
      <c r="O163" s="8"/>
      <c r="P163" s="8"/>
    </row>
    <row r="164" spans="10:16" ht="12.75">
      <c r="J164" s="8"/>
      <c r="K164" s="8"/>
      <c r="L164" s="8"/>
      <c r="M164" s="8"/>
      <c r="N164" s="8"/>
      <c r="O164" s="8"/>
      <c r="P164" s="8"/>
    </row>
    <row r="165" spans="10:16" ht="12.75">
      <c r="J165" s="8"/>
      <c r="K165" s="8"/>
      <c r="L165" s="8"/>
      <c r="M165" s="8"/>
      <c r="N165" s="8"/>
      <c r="O165" s="8"/>
      <c r="P165" s="8"/>
    </row>
    <row r="166" spans="10:16" ht="12.75">
      <c r="J166" s="8"/>
      <c r="K166" s="8"/>
      <c r="L166" s="8"/>
      <c r="M166" s="8"/>
      <c r="N166" s="8"/>
      <c r="O166" s="8"/>
      <c r="P166" s="8"/>
    </row>
    <row r="167" spans="10:16" ht="12.75">
      <c r="J167" s="8"/>
      <c r="K167" s="8"/>
      <c r="L167" s="8"/>
      <c r="M167" s="8"/>
      <c r="N167" s="8"/>
      <c r="O167" s="8"/>
      <c r="P167" s="8"/>
    </row>
    <row r="168" spans="10:16" ht="12.75">
      <c r="J168" s="8"/>
      <c r="K168" s="8"/>
      <c r="L168" s="8"/>
      <c r="M168" s="8"/>
      <c r="N168" s="8"/>
      <c r="O168" s="8"/>
      <c r="P168" s="8"/>
    </row>
    <row r="169" spans="10:16" ht="12.75">
      <c r="J169" s="8"/>
      <c r="K169" s="8"/>
      <c r="L169" s="8"/>
      <c r="M169" s="8"/>
      <c r="N169" s="8"/>
      <c r="O169" s="8"/>
      <c r="P169" s="8"/>
    </row>
    <row r="170" spans="10:16" ht="12.75">
      <c r="J170" s="8"/>
      <c r="K170" s="8"/>
      <c r="L170" s="8"/>
      <c r="M170" s="8"/>
      <c r="N170" s="8"/>
      <c r="O170" s="8"/>
      <c r="P170" s="8"/>
    </row>
    <row r="171" spans="10:16" ht="12.75">
      <c r="J171" s="8"/>
      <c r="K171" s="8"/>
      <c r="L171" s="8"/>
      <c r="M171" s="8"/>
      <c r="N171" s="8"/>
      <c r="O171" s="8"/>
      <c r="P171" s="8"/>
    </row>
    <row r="172" spans="10:16" ht="12.75">
      <c r="J172" s="8"/>
      <c r="K172" s="8"/>
      <c r="L172" s="8"/>
      <c r="M172" s="8"/>
      <c r="N172" s="8"/>
      <c r="O172" s="8"/>
      <c r="P172" s="8"/>
    </row>
    <row r="173" spans="10:16" ht="12.75">
      <c r="J173" s="8"/>
      <c r="K173" s="8"/>
      <c r="L173" s="8"/>
      <c r="M173" s="8"/>
      <c r="N173" s="8"/>
      <c r="O173" s="8"/>
      <c r="P173" s="8"/>
    </row>
    <row r="174" spans="10:16" ht="12.75">
      <c r="J174" s="8"/>
      <c r="K174" s="8"/>
      <c r="L174" s="8"/>
      <c r="M174" s="8"/>
      <c r="N174" s="8"/>
      <c r="O174" s="8"/>
      <c r="P174" s="8"/>
    </row>
    <row r="175" spans="10:16" ht="12.75">
      <c r="J175" s="8"/>
      <c r="K175" s="8"/>
      <c r="L175" s="8"/>
      <c r="M175" s="8"/>
      <c r="N175" s="8"/>
      <c r="O175" s="8"/>
      <c r="P175" s="8"/>
    </row>
    <row r="176" spans="10:16" ht="12.75">
      <c r="J176" s="8"/>
      <c r="K176" s="8"/>
      <c r="L176" s="8"/>
      <c r="M176" s="8"/>
      <c r="N176" s="8"/>
      <c r="O176" s="8"/>
      <c r="P176" s="8"/>
    </row>
    <row r="177" spans="10:16" ht="12.75">
      <c r="J177" s="8"/>
      <c r="K177" s="8"/>
      <c r="L177" s="8"/>
      <c r="M177" s="8"/>
      <c r="N177" s="8"/>
      <c r="O177" s="8"/>
      <c r="P177" s="8"/>
    </row>
    <row r="178" spans="10:16" ht="12.75">
      <c r="J178" s="8"/>
      <c r="K178" s="8"/>
      <c r="L178" s="8"/>
      <c r="M178" s="8"/>
      <c r="N178" s="8"/>
      <c r="O178" s="8"/>
      <c r="P178" s="8"/>
    </row>
    <row r="179" spans="10:16" ht="12.75">
      <c r="J179" s="8"/>
      <c r="K179" s="8"/>
      <c r="L179" s="8"/>
      <c r="M179" s="8"/>
      <c r="N179" s="8"/>
      <c r="O179" s="8"/>
      <c r="P179" s="8"/>
    </row>
    <row r="180" spans="10:16" ht="12.75">
      <c r="J180" s="8"/>
      <c r="K180" s="8"/>
      <c r="L180" s="8"/>
      <c r="M180" s="8"/>
      <c r="N180" s="8"/>
      <c r="O180" s="8"/>
      <c r="P180" s="8"/>
    </row>
    <row r="181" spans="10:16" ht="12.75">
      <c r="J181" s="8"/>
      <c r="K181" s="8"/>
      <c r="L181" s="8"/>
      <c r="M181" s="8"/>
      <c r="N181" s="8"/>
      <c r="O181" s="8"/>
      <c r="P181" s="8"/>
    </row>
    <row r="182" spans="10:16" ht="12.75">
      <c r="J182" s="8"/>
      <c r="K182" s="8"/>
      <c r="L182" s="8"/>
      <c r="M182" s="8"/>
      <c r="N182" s="8"/>
      <c r="O182" s="8"/>
      <c r="P182" s="8"/>
    </row>
    <row r="183" spans="10:16" ht="12.75">
      <c r="J183" s="8"/>
      <c r="K183" s="8"/>
      <c r="L183" s="8"/>
      <c r="M183" s="8"/>
      <c r="N183" s="8"/>
      <c r="O183" s="8"/>
      <c r="P183" s="8"/>
    </row>
    <row r="184" spans="10:16" ht="12.75">
      <c r="J184" s="8"/>
      <c r="K184" s="8"/>
      <c r="L184" s="8"/>
      <c r="M184" s="8"/>
      <c r="N184" s="8"/>
      <c r="O184" s="8"/>
      <c r="P184" s="8"/>
    </row>
    <row r="185" spans="10:16" ht="12.75">
      <c r="J185" s="8"/>
      <c r="K185" s="8"/>
      <c r="L185" s="8"/>
      <c r="M185" s="8"/>
      <c r="N185" s="8"/>
      <c r="O185" s="8"/>
      <c r="P185" s="8"/>
    </row>
    <row r="186" spans="10:16" ht="12.75">
      <c r="J186" s="8"/>
      <c r="K186" s="8"/>
      <c r="L186" s="8"/>
      <c r="M186" s="8"/>
      <c r="N186" s="8"/>
      <c r="O186" s="8"/>
      <c r="P186" s="8"/>
    </row>
    <row r="187" spans="10:16" ht="12.75">
      <c r="J187" s="8"/>
      <c r="K187" s="8"/>
      <c r="L187" s="8"/>
      <c r="M187" s="8"/>
      <c r="N187" s="8"/>
      <c r="O187" s="8"/>
      <c r="P187" s="8"/>
    </row>
    <row r="188" spans="10:16" ht="12.75">
      <c r="J188" s="8"/>
      <c r="K188" s="8"/>
      <c r="L188" s="8"/>
      <c r="M188" s="8"/>
      <c r="N188" s="8"/>
      <c r="O188" s="8"/>
      <c r="P188" s="8"/>
    </row>
    <row r="189" spans="10:16" ht="12.75">
      <c r="J189" s="8"/>
      <c r="K189" s="8"/>
      <c r="L189" s="8"/>
      <c r="M189" s="8"/>
      <c r="N189" s="8"/>
      <c r="O189" s="8"/>
      <c r="P189" s="8"/>
    </row>
    <row r="190" spans="10:16" ht="12.75">
      <c r="J190" s="8"/>
      <c r="K190" s="8"/>
      <c r="L190" s="8"/>
      <c r="M190" s="8"/>
      <c r="N190" s="8"/>
      <c r="O190" s="8"/>
      <c r="P190" s="8"/>
    </row>
    <row r="191" spans="10:16" ht="12.75">
      <c r="J191" s="8"/>
      <c r="K191" s="8"/>
      <c r="L191" s="8"/>
      <c r="M191" s="8"/>
      <c r="N191" s="8"/>
      <c r="O191" s="8"/>
      <c r="P191" s="8"/>
    </row>
    <row r="192" spans="10:16" ht="12.75">
      <c r="J192" s="8"/>
      <c r="K192" s="8"/>
      <c r="L192" s="8"/>
      <c r="M192" s="8"/>
      <c r="N192" s="8"/>
      <c r="O192" s="8"/>
      <c r="P192" s="8"/>
    </row>
    <row r="193" spans="10:16" ht="12.75">
      <c r="J193" s="8"/>
      <c r="K193" s="8"/>
      <c r="L193" s="8"/>
      <c r="M193" s="8"/>
      <c r="N193" s="8"/>
      <c r="O193" s="8"/>
      <c r="P193" s="8"/>
    </row>
    <row r="194" spans="10:16" ht="12.75">
      <c r="J194" s="8"/>
      <c r="K194" s="8"/>
      <c r="L194" s="8"/>
      <c r="M194" s="8"/>
      <c r="N194" s="8"/>
      <c r="O194" s="8"/>
      <c r="P194" s="8"/>
    </row>
    <row r="195" spans="10:16" ht="12.75">
      <c r="J195" s="8"/>
      <c r="K195" s="8"/>
      <c r="L195" s="8"/>
      <c r="M195" s="8"/>
      <c r="N195" s="8"/>
      <c r="O195" s="8"/>
      <c r="P195" s="8"/>
    </row>
    <row r="196" spans="10:16" ht="12.75">
      <c r="J196" s="8"/>
      <c r="K196" s="8"/>
      <c r="L196" s="8"/>
      <c r="M196" s="8"/>
      <c r="N196" s="8"/>
      <c r="O196" s="8"/>
      <c r="P196" s="8"/>
    </row>
    <row r="197" spans="10:16" ht="12.75">
      <c r="J197" s="8"/>
      <c r="K197" s="8"/>
      <c r="L197" s="8"/>
      <c r="M197" s="8"/>
      <c r="N197" s="8"/>
      <c r="O197" s="8"/>
      <c r="P197" s="8"/>
    </row>
    <row r="198" spans="10:16" ht="12.75">
      <c r="J198" s="8"/>
      <c r="K198" s="8"/>
      <c r="L198" s="8"/>
      <c r="M198" s="8"/>
      <c r="N198" s="8"/>
      <c r="O198" s="8"/>
      <c r="P198" s="8"/>
    </row>
    <row r="199" spans="10:16" ht="12.75">
      <c r="J199" s="8"/>
      <c r="K199" s="8"/>
      <c r="L199" s="8"/>
      <c r="M199" s="8"/>
      <c r="N199" s="8"/>
      <c r="O199" s="8"/>
      <c r="P199" s="8"/>
    </row>
    <row r="200" spans="10:16" ht="12.75">
      <c r="J200" s="8"/>
      <c r="K200" s="8"/>
      <c r="L200" s="8"/>
      <c r="M200" s="8"/>
      <c r="N200" s="8"/>
      <c r="O200" s="8"/>
      <c r="P200" s="8"/>
    </row>
    <row r="201" spans="10:16" ht="12.75">
      <c r="J201" s="8"/>
      <c r="K201" s="8"/>
      <c r="L201" s="8"/>
      <c r="M201" s="8"/>
      <c r="N201" s="8"/>
      <c r="O201" s="8"/>
      <c r="P201" s="8"/>
    </row>
    <row r="202" spans="10:16" ht="12.75">
      <c r="J202" s="8"/>
      <c r="K202" s="8"/>
      <c r="L202" s="8"/>
      <c r="M202" s="8"/>
      <c r="N202" s="8"/>
      <c r="O202" s="8"/>
      <c r="P202" s="8"/>
    </row>
    <row r="203" spans="10:16" ht="12.75">
      <c r="J203" s="8"/>
      <c r="K203" s="8"/>
      <c r="L203" s="8"/>
      <c r="M203" s="8"/>
      <c r="N203" s="8"/>
      <c r="O203" s="8"/>
      <c r="P203" s="8"/>
    </row>
    <row r="204" spans="10:16" ht="12.75">
      <c r="J204" s="8"/>
      <c r="K204" s="8"/>
      <c r="L204" s="8"/>
      <c r="M204" s="8"/>
      <c r="N204" s="8"/>
      <c r="O204" s="8"/>
      <c r="P204" s="8"/>
    </row>
    <row r="205" spans="10:16" ht="12.75">
      <c r="J205" s="8"/>
      <c r="K205" s="8"/>
      <c r="L205" s="8"/>
      <c r="M205" s="8"/>
      <c r="N205" s="8"/>
      <c r="O205" s="8"/>
      <c r="P205" s="8"/>
    </row>
    <row r="206" spans="10:16" ht="12.75">
      <c r="J206" s="8"/>
      <c r="K206" s="8"/>
      <c r="L206" s="8"/>
      <c r="M206" s="8"/>
      <c r="N206" s="8"/>
      <c r="O206" s="8"/>
      <c r="P206" s="8"/>
    </row>
    <row r="207" spans="10:16" ht="12.75">
      <c r="J207" s="8"/>
      <c r="K207" s="8"/>
      <c r="L207" s="8"/>
      <c r="M207" s="8"/>
      <c r="N207" s="8"/>
      <c r="O207" s="8"/>
      <c r="P207" s="8"/>
    </row>
    <row r="208" spans="10:16" ht="12.75">
      <c r="J208" s="8"/>
      <c r="K208" s="8"/>
      <c r="L208" s="8"/>
      <c r="M208" s="8"/>
      <c r="N208" s="8"/>
      <c r="O208" s="8"/>
      <c r="P208" s="8"/>
    </row>
    <row r="209" spans="10:16" ht="12.75">
      <c r="J209" s="8"/>
      <c r="K209" s="8"/>
      <c r="L209" s="8"/>
      <c r="M209" s="8"/>
      <c r="N209" s="8"/>
      <c r="O209" s="8"/>
      <c r="P209" s="8"/>
    </row>
    <row r="210" spans="10:16" ht="12.75">
      <c r="J210" s="8"/>
      <c r="K210" s="8"/>
      <c r="L210" s="8"/>
      <c r="M210" s="8"/>
      <c r="N210" s="8"/>
      <c r="O210" s="8"/>
      <c r="P210" s="8"/>
    </row>
    <row r="211" spans="10:16" ht="12.75">
      <c r="J211" s="8"/>
      <c r="K211" s="8"/>
      <c r="L211" s="8"/>
      <c r="M211" s="8"/>
      <c r="N211" s="8"/>
      <c r="O211" s="8"/>
      <c r="P211" s="8"/>
    </row>
    <row r="212" spans="10:16" ht="12.75">
      <c r="J212" s="8"/>
      <c r="K212" s="8"/>
      <c r="L212" s="8"/>
      <c r="M212" s="8"/>
      <c r="N212" s="8"/>
      <c r="O212" s="8"/>
      <c r="P212" s="8"/>
    </row>
    <row r="213" spans="10:16" ht="12.75">
      <c r="J213" s="8"/>
      <c r="K213" s="8"/>
      <c r="L213" s="8"/>
      <c r="M213" s="8"/>
      <c r="N213" s="8"/>
      <c r="O213" s="8"/>
      <c r="P213" s="8"/>
    </row>
    <row r="214" spans="10:16" ht="12.75">
      <c r="J214" s="8"/>
      <c r="K214" s="8"/>
      <c r="L214" s="8"/>
      <c r="M214" s="8"/>
      <c r="N214" s="8"/>
      <c r="O214" s="8"/>
      <c r="P214" s="8"/>
    </row>
    <row r="215" spans="10:16" ht="12.75">
      <c r="J215" s="8"/>
      <c r="K215" s="8"/>
      <c r="L215" s="8"/>
      <c r="M215" s="8"/>
      <c r="N215" s="8"/>
      <c r="O215" s="8"/>
      <c r="P215" s="8"/>
    </row>
    <row r="216" spans="10:16" ht="12.75">
      <c r="J216" s="8"/>
      <c r="K216" s="8"/>
      <c r="L216" s="8"/>
      <c r="M216" s="8"/>
      <c r="N216" s="8"/>
      <c r="O216" s="8"/>
      <c r="P216" s="8"/>
    </row>
    <row r="217" spans="10:16" ht="12.75">
      <c r="J217" s="8"/>
      <c r="K217" s="8"/>
      <c r="L217" s="8"/>
      <c r="M217" s="8"/>
      <c r="N217" s="8"/>
      <c r="O217" s="8"/>
      <c r="P217" s="8"/>
    </row>
    <row r="218" spans="10:16" ht="12.75">
      <c r="J218" s="8"/>
      <c r="K218" s="8"/>
      <c r="L218" s="8"/>
      <c r="M218" s="8"/>
      <c r="N218" s="8"/>
      <c r="O218" s="8"/>
      <c r="P218" s="8"/>
    </row>
    <row r="219" spans="10:16" ht="12.75">
      <c r="J219" s="8"/>
      <c r="K219" s="8"/>
      <c r="L219" s="8"/>
      <c r="M219" s="8"/>
      <c r="N219" s="8"/>
      <c r="O219" s="8"/>
      <c r="P219" s="8"/>
    </row>
    <row r="220" spans="10:16" ht="12.75">
      <c r="J220" s="8"/>
      <c r="K220" s="8"/>
      <c r="L220" s="8"/>
      <c r="M220" s="8"/>
      <c r="N220" s="8"/>
      <c r="O220" s="8"/>
      <c r="P220" s="8"/>
    </row>
    <row r="221" spans="10:16" ht="12.75">
      <c r="J221" s="8"/>
      <c r="K221" s="8"/>
      <c r="L221" s="8"/>
      <c r="M221" s="8"/>
      <c r="N221" s="8"/>
      <c r="O221" s="8"/>
      <c r="P221" s="8"/>
    </row>
    <row r="222" spans="10:16" ht="12.75">
      <c r="J222" s="8"/>
      <c r="K222" s="8"/>
      <c r="L222" s="8"/>
      <c r="M222" s="8"/>
      <c r="N222" s="8"/>
      <c r="O222" s="8"/>
      <c r="P222" s="8"/>
    </row>
    <row r="223" spans="10:16" ht="12.75">
      <c r="J223" s="8"/>
      <c r="K223" s="8"/>
      <c r="L223" s="8"/>
      <c r="M223" s="8"/>
      <c r="N223" s="8"/>
      <c r="O223" s="8"/>
      <c r="P223" s="8"/>
    </row>
    <row r="224" spans="10:16" ht="12.75">
      <c r="J224" s="8"/>
      <c r="K224" s="8"/>
      <c r="L224" s="8"/>
      <c r="M224" s="8"/>
      <c r="N224" s="8"/>
      <c r="O224" s="8"/>
      <c r="P224" s="8"/>
    </row>
    <row r="225" spans="10:16" ht="12.75">
      <c r="J225" s="8"/>
      <c r="K225" s="8"/>
      <c r="L225" s="8"/>
      <c r="M225" s="8"/>
      <c r="N225" s="8"/>
      <c r="O225" s="8"/>
      <c r="P225" s="8"/>
    </row>
    <row r="226" spans="10:16" ht="12.75">
      <c r="J226" s="8"/>
      <c r="K226" s="8"/>
      <c r="L226" s="8"/>
      <c r="M226" s="8"/>
      <c r="N226" s="8"/>
      <c r="O226" s="8"/>
      <c r="P226" s="8"/>
    </row>
    <row r="227" spans="10:16" ht="12.75">
      <c r="J227" s="8"/>
      <c r="K227" s="8"/>
      <c r="L227" s="8"/>
      <c r="M227" s="8"/>
      <c r="N227" s="8"/>
      <c r="O227" s="8"/>
      <c r="P227" s="8"/>
    </row>
    <row r="228" spans="10:16" ht="12.75">
      <c r="J228" s="8"/>
      <c r="K228" s="8"/>
      <c r="L228" s="8"/>
      <c r="M228" s="8"/>
      <c r="N228" s="8"/>
      <c r="O228" s="8"/>
      <c r="P228" s="8"/>
    </row>
    <row r="229" spans="10:16" ht="12.75">
      <c r="J229" s="8"/>
      <c r="K229" s="8"/>
      <c r="L229" s="8"/>
      <c r="M229" s="8"/>
      <c r="N229" s="8"/>
      <c r="O229" s="8"/>
      <c r="P229" s="8"/>
    </row>
    <row r="230" spans="10:16" ht="12.75">
      <c r="J230" s="8"/>
      <c r="K230" s="8"/>
      <c r="L230" s="8"/>
      <c r="M230" s="8"/>
      <c r="N230" s="8"/>
      <c r="O230" s="8"/>
      <c r="P230" s="8"/>
    </row>
    <row r="231" spans="10:16" ht="12.75">
      <c r="J231" s="8"/>
      <c r="K231" s="8"/>
      <c r="L231" s="8"/>
      <c r="M231" s="8"/>
      <c r="N231" s="8"/>
      <c r="O231" s="8"/>
      <c r="P231" s="8"/>
    </row>
    <row r="232" spans="10:16" ht="12.75">
      <c r="J232" s="8"/>
      <c r="K232" s="8"/>
      <c r="L232" s="8"/>
      <c r="M232" s="8"/>
      <c r="N232" s="8"/>
      <c r="O232" s="8"/>
      <c r="P232" s="8"/>
    </row>
    <row r="233" spans="10:16" ht="12.75">
      <c r="J233" s="8"/>
      <c r="K233" s="8"/>
      <c r="L233" s="8"/>
      <c r="M233" s="8"/>
      <c r="N233" s="8"/>
      <c r="O233" s="8"/>
      <c r="P233" s="8"/>
    </row>
    <row r="234" spans="10:16" ht="12.75">
      <c r="J234" s="8"/>
      <c r="K234" s="8"/>
      <c r="L234" s="8"/>
      <c r="M234" s="8"/>
      <c r="N234" s="8"/>
      <c r="O234" s="8"/>
      <c r="P234" s="8"/>
    </row>
    <row r="235" spans="10:16" ht="12.75">
      <c r="J235" s="8"/>
      <c r="K235" s="8"/>
      <c r="L235" s="8"/>
      <c r="M235" s="8"/>
      <c r="N235" s="8"/>
      <c r="O235" s="8"/>
      <c r="P235" s="8"/>
    </row>
    <row r="236" spans="10:16" ht="12.75">
      <c r="J236" s="8"/>
      <c r="K236" s="8"/>
      <c r="L236" s="8"/>
      <c r="M236" s="8"/>
      <c r="N236" s="8"/>
      <c r="O236" s="8"/>
      <c r="P236" s="8"/>
    </row>
    <row r="237" spans="10:16" ht="12.75">
      <c r="J237" s="8"/>
      <c r="K237" s="8"/>
      <c r="L237" s="8"/>
      <c r="M237" s="8"/>
      <c r="N237" s="8"/>
      <c r="O237" s="8"/>
      <c r="P237" s="8"/>
    </row>
    <row r="238" spans="10:16" ht="12.75">
      <c r="J238" s="8"/>
      <c r="K238" s="8"/>
      <c r="L238" s="8"/>
      <c r="M238" s="8"/>
      <c r="N238" s="8"/>
      <c r="O238" s="8"/>
      <c r="P238" s="8"/>
    </row>
    <row r="239" spans="10:16" ht="12.75">
      <c r="J239" s="8"/>
      <c r="K239" s="8"/>
      <c r="L239" s="8"/>
      <c r="M239" s="8"/>
      <c r="N239" s="8"/>
      <c r="O239" s="8"/>
      <c r="P239" s="8"/>
    </row>
    <row r="240" spans="10:16" ht="12.75">
      <c r="J240" s="8"/>
      <c r="K240" s="8"/>
      <c r="L240" s="8"/>
      <c r="M240" s="8"/>
      <c r="N240" s="8"/>
      <c r="O240" s="8"/>
      <c r="P240" s="8"/>
    </row>
    <row r="241" spans="10:16" ht="12.75">
      <c r="J241" s="8"/>
      <c r="K241" s="8"/>
      <c r="L241" s="8"/>
      <c r="M241" s="8"/>
      <c r="N241" s="8"/>
      <c r="O241" s="8"/>
      <c r="P241" s="8"/>
    </row>
    <row r="242" spans="10:16" ht="12.75">
      <c r="J242" s="8"/>
      <c r="K242" s="8"/>
      <c r="L242" s="8"/>
      <c r="M242" s="8"/>
      <c r="N242" s="8"/>
      <c r="O242" s="8"/>
      <c r="P242" s="8"/>
    </row>
    <row r="243" spans="10:16" ht="12.75">
      <c r="J243" s="8"/>
      <c r="K243" s="8"/>
      <c r="L243" s="8"/>
      <c r="M243" s="8"/>
      <c r="N243" s="8"/>
      <c r="O243" s="8"/>
      <c r="P243" s="8"/>
    </row>
    <row r="244" spans="10:16" ht="12.75">
      <c r="J244" s="8"/>
      <c r="K244" s="8"/>
      <c r="L244" s="8"/>
      <c r="M244" s="8"/>
      <c r="N244" s="8"/>
      <c r="O244" s="8"/>
      <c r="P244" s="8"/>
    </row>
    <row r="245" spans="10:16" ht="12.75">
      <c r="J245" s="8"/>
      <c r="K245" s="8"/>
      <c r="L245" s="8"/>
      <c r="M245" s="8"/>
      <c r="N245" s="8"/>
      <c r="O245" s="8"/>
      <c r="P245" s="8"/>
    </row>
    <row r="246" spans="10:16" ht="12.75">
      <c r="J246" s="8"/>
      <c r="K246" s="8"/>
      <c r="L246" s="8"/>
      <c r="M246" s="8"/>
      <c r="N246" s="8"/>
      <c r="O246" s="8"/>
      <c r="P246" s="8"/>
    </row>
    <row r="247" spans="10:16" ht="12.75">
      <c r="J247" s="8"/>
      <c r="K247" s="8"/>
      <c r="L247" s="8"/>
      <c r="M247" s="8"/>
      <c r="N247" s="8"/>
      <c r="O247" s="8"/>
      <c r="P247" s="8"/>
    </row>
    <row r="248" spans="10:16" ht="12.75">
      <c r="J248" s="8"/>
      <c r="K248" s="8"/>
      <c r="L248" s="8"/>
      <c r="M248" s="8"/>
      <c r="N248" s="8"/>
      <c r="O248" s="8"/>
      <c r="P248" s="8"/>
    </row>
    <row r="249" spans="10:16" ht="12.75">
      <c r="J249" s="8"/>
      <c r="K249" s="8"/>
      <c r="L249" s="8"/>
      <c r="M249" s="8"/>
      <c r="N249" s="8"/>
      <c r="O249" s="8"/>
      <c r="P249" s="8"/>
    </row>
    <row r="250" spans="10:16" ht="12.75">
      <c r="J250" s="8"/>
      <c r="K250" s="8"/>
      <c r="L250" s="8"/>
      <c r="M250" s="8"/>
      <c r="N250" s="8"/>
      <c r="O250" s="8"/>
      <c r="P250" s="8"/>
    </row>
    <row r="251" spans="10:16" ht="12.75">
      <c r="J251" s="8"/>
      <c r="K251" s="8"/>
      <c r="L251" s="8"/>
      <c r="M251" s="8"/>
      <c r="N251" s="8"/>
      <c r="O251" s="8"/>
      <c r="P251" s="8"/>
    </row>
    <row r="252" spans="10:16" ht="12.75">
      <c r="J252" s="8"/>
      <c r="K252" s="8"/>
      <c r="L252" s="8"/>
      <c r="M252" s="8"/>
      <c r="N252" s="8"/>
      <c r="O252" s="8"/>
      <c r="P252" s="8"/>
    </row>
    <row r="253" spans="10:16" ht="12.75">
      <c r="J253" s="8"/>
      <c r="K253" s="8"/>
      <c r="L253" s="8"/>
      <c r="M253" s="8"/>
      <c r="N253" s="8"/>
      <c r="O253" s="8"/>
      <c r="P253" s="8"/>
    </row>
    <row r="254" spans="10:16" ht="12.75">
      <c r="J254" s="8"/>
      <c r="K254" s="8"/>
      <c r="L254" s="8"/>
      <c r="M254" s="8"/>
      <c r="N254" s="8"/>
      <c r="O254" s="8"/>
      <c r="P254" s="8"/>
    </row>
    <row r="255" spans="10:16" ht="12.75">
      <c r="J255" s="8"/>
      <c r="K255" s="8"/>
      <c r="L255" s="8"/>
      <c r="M255" s="8"/>
      <c r="N255" s="8"/>
      <c r="O255" s="8"/>
      <c r="P255" s="8"/>
    </row>
    <row r="256" spans="10:16" ht="12.75">
      <c r="J256" s="8"/>
      <c r="K256" s="8"/>
      <c r="L256" s="8"/>
      <c r="M256" s="8"/>
      <c r="N256" s="8"/>
      <c r="O256" s="8"/>
      <c r="P256" s="8"/>
    </row>
    <row r="257" spans="10:16" ht="12.75">
      <c r="J257" s="8"/>
      <c r="K257" s="8"/>
      <c r="L257" s="8"/>
      <c r="M257" s="8"/>
      <c r="N257" s="8"/>
      <c r="O257" s="8"/>
      <c r="P257" s="8"/>
    </row>
    <row r="258" spans="10:16" ht="12.75">
      <c r="J258" s="8"/>
      <c r="K258" s="8"/>
      <c r="L258" s="8"/>
      <c r="M258" s="8"/>
      <c r="N258" s="8"/>
      <c r="O258" s="8"/>
      <c r="P258" s="8"/>
    </row>
    <row r="259" spans="10:16" ht="12.75">
      <c r="J259" s="8"/>
      <c r="K259" s="8"/>
      <c r="L259" s="8"/>
      <c r="M259" s="8"/>
      <c r="N259" s="8"/>
      <c r="O259" s="8"/>
      <c r="P259" s="8"/>
    </row>
    <row r="260" spans="10:16" ht="12.75">
      <c r="J260" s="8"/>
      <c r="K260" s="8"/>
      <c r="L260" s="8"/>
      <c r="M260" s="8"/>
      <c r="N260" s="8"/>
      <c r="O260" s="8"/>
      <c r="P260" s="8"/>
    </row>
    <row r="261" spans="10:16" ht="12.75">
      <c r="J261" s="8"/>
      <c r="K261" s="8"/>
      <c r="L261" s="8"/>
      <c r="M261" s="8"/>
      <c r="N261" s="8"/>
      <c r="O261" s="8"/>
      <c r="P261" s="8"/>
    </row>
    <row r="262" spans="10:16" ht="12.75">
      <c r="J262" s="8"/>
      <c r="K262" s="8"/>
      <c r="L262" s="8"/>
      <c r="M262" s="8"/>
      <c r="N262" s="8"/>
      <c r="O262" s="8"/>
      <c r="P262" s="8"/>
    </row>
    <row r="263" spans="10:16" ht="12.75">
      <c r="J263" s="8"/>
      <c r="K263" s="8"/>
      <c r="L263" s="8"/>
      <c r="M263" s="8"/>
      <c r="N263" s="8"/>
      <c r="O263" s="8"/>
      <c r="P263" s="8"/>
    </row>
    <row r="264" spans="10:16" ht="12.75">
      <c r="J264" s="8"/>
      <c r="K264" s="8"/>
      <c r="L264" s="8"/>
      <c r="M264" s="8"/>
      <c r="N264" s="8"/>
      <c r="O264" s="8"/>
      <c r="P264" s="8"/>
    </row>
    <row r="265" spans="10:16" ht="12.75">
      <c r="J265" s="8"/>
      <c r="K265" s="8"/>
      <c r="L265" s="8"/>
      <c r="M265" s="8"/>
      <c r="N265" s="8"/>
      <c r="O265" s="8"/>
      <c r="P265" s="8"/>
    </row>
    <row r="266" spans="10:16" ht="12.75">
      <c r="J266" s="8"/>
      <c r="K266" s="8"/>
      <c r="L266" s="8"/>
      <c r="M266" s="8"/>
      <c r="N266" s="8"/>
      <c r="O266" s="8"/>
      <c r="P266" s="8"/>
    </row>
    <row r="267" spans="10:16" ht="12.75">
      <c r="J267" s="8"/>
      <c r="K267" s="8"/>
      <c r="L267" s="8"/>
      <c r="M267" s="8"/>
      <c r="N267" s="8"/>
      <c r="O267" s="8"/>
      <c r="P267" s="8"/>
    </row>
    <row r="268" spans="10:16" ht="12.75">
      <c r="J268" s="8"/>
      <c r="K268" s="8"/>
      <c r="L268" s="8"/>
      <c r="M268" s="8"/>
      <c r="N268" s="8"/>
      <c r="O268" s="8"/>
      <c r="P268" s="8"/>
    </row>
    <row r="269" spans="10:16" ht="12.75">
      <c r="J269" s="8"/>
      <c r="K269" s="8"/>
      <c r="L269" s="8"/>
      <c r="M269" s="8"/>
      <c r="N269" s="8"/>
      <c r="O269" s="8"/>
      <c r="P269" s="8"/>
    </row>
    <row r="270" spans="10:16" ht="12.75">
      <c r="J270" s="8"/>
      <c r="K270" s="8"/>
      <c r="L270" s="8"/>
      <c r="M270" s="8"/>
      <c r="N270" s="8"/>
      <c r="O270" s="8"/>
      <c r="P270" s="8"/>
    </row>
    <row r="271" spans="10:16" ht="12.75">
      <c r="J271" s="8"/>
      <c r="K271" s="8"/>
      <c r="L271" s="8"/>
      <c r="M271" s="8"/>
      <c r="N271" s="8"/>
      <c r="O271" s="8"/>
      <c r="P271" s="8"/>
    </row>
    <row r="272" spans="10:16" ht="12.75">
      <c r="J272" s="8"/>
      <c r="K272" s="8"/>
      <c r="L272" s="8"/>
      <c r="M272" s="8"/>
      <c r="N272" s="8"/>
      <c r="O272" s="8"/>
      <c r="P272" s="8"/>
    </row>
    <row r="273" spans="10:16" ht="12.75">
      <c r="J273" s="8"/>
      <c r="K273" s="8"/>
      <c r="L273" s="8"/>
      <c r="M273" s="8"/>
      <c r="N273" s="8"/>
      <c r="O273" s="8"/>
      <c r="P273" s="8"/>
    </row>
    <row r="274" spans="10:16" ht="12.75">
      <c r="J274" s="8"/>
      <c r="K274" s="8"/>
      <c r="L274" s="8"/>
      <c r="M274" s="8"/>
      <c r="N274" s="8"/>
      <c r="O274" s="8"/>
      <c r="P274" s="8"/>
    </row>
    <row r="275" spans="10:16" ht="12.75">
      <c r="J275" s="8"/>
      <c r="K275" s="8"/>
      <c r="L275" s="8"/>
      <c r="M275" s="8"/>
      <c r="N275" s="8"/>
      <c r="O275" s="8"/>
      <c r="P275" s="8"/>
    </row>
    <row r="276" spans="10:16" ht="12.75">
      <c r="J276" s="8"/>
      <c r="K276" s="8"/>
      <c r="L276" s="8"/>
      <c r="M276" s="8"/>
      <c r="N276" s="8"/>
      <c r="O276" s="8"/>
      <c r="P276" s="8"/>
    </row>
    <row r="277" spans="10:16" ht="12.75">
      <c r="J277" s="8"/>
      <c r="K277" s="8"/>
      <c r="L277" s="8"/>
      <c r="M277" s="8"/>
      <c r="N277" s="8"/>
      <c r="O277" s="8"/>
      <c r="P277" s="8"/>
    </row>
    <row r="278" spans="10:16" ht="12.75">
      <c r="J278" s="8"/>
      <c r="K278" s="8"/>
      <c r="L278" s="8"/>
      <c r="M278" s="8"/>
      <c r="N278" s="8"/>
      <c r="O278" s="8"/>
      <c r="P278" s="8"/>
    </row>
    <row r="279" spans="10:16" ht="12.75">
      <c r="J279" s="8"/>
      <c r="K279" s="8"/>
      <c r="L279" s="8"/>
      <c r="M279" s="8"/>
      <c r="N279" s="8"/>
      <c r="O279" s="8"/>
      <c r="P279" s="8"/>
    </row>
    <row r="280" spans="10:16" ht="12.75">
      <c r="J280" s="8"/>
      <c r="K280" s="8"/>
      <c r="L280" s="8"/>
      <c r="M280" s="8"/>
      <c r="N280" s="8"/>
      <c r="O280" s="8"/>
      <c r="P280" s="8"/>
    </row>
    <row r="281" spans="10:16" ht="12.75">
      <c r="J281" s="8"/>
      <c r="K281" s="8"/>
      <c r="L281" s="8"/>
      <c r="M281" s="8"/>
      <c r="N281" s="8"/>
      <c r="O281" s="8"/>
      <c r="P281" s="8"/>
    </row>
    <row r="282" spans="10:16" ht="12.75">
      <c r="J282" s="8"/>
      <c r="K282" s="8"/>
      <c r="L282" s="8"/>
      <c r="M282" s="8"/>
      <c r="N282" s="8"/>
      <c r="O282" s="8"/>
      <c r="P282" s="8"/>
    </row>
    <row r="283" spans="10:16" ht="12.75">
      <c r="J283" s="8"/>
      <c r="K283" s="8"/>
      <c r="L283" s="8"/>
      <c r="M283" s="8"/>
      <c r="N283" s="8"/>
      <c r="O283" s="8"/>
      <c r="P283" s="8"/>
    </row>
    <row r="284" spans="10:16" ht="12.75">
      <c r="J284" s="8"/>
      <c r="K284" s="8"/>
      <c r="L284" s="8"/>
      <c r="M284" s="8"/>
      <c r="N284" s="8"/>
      <c r="O284" s="8"/>
      <c r="P284" s="8"/>
    </row>
    <row r="285" spans="10:16" ht="12.75">
      <c r="J285" s="8"/>
      <c r="K285" s="8"/>
      <c r="L285" s="8"/>
      <c r="M285" s="8"/>
      <c r="N285" s="8"/>
      <c r="O285" s="8"/>
      <c r="P285" s="8"/>
    </row>
    <row r="286" spans="10:16" ht="12.75">
      <c r="J286" s="8"/>
      <c r="K286" s="8"/>
      <c r="L286" s="8"/>
      <c r="M286" s="8"/>
      <c r="N286" s="8"/>
      <c r="O286" s="8"/>
      <c r="P286" s="8"/>
    </row>
    <row r="287" spans="10:16" ht="12.75">
      <c r="J287" s="8"/>
      <c r="K287" s="8"/>
      <c r="L287" s="8"/>
      <c r="M287" s="8"/>
      <c r="N287" s="8"/>
      <c r="O287" s="8"/>
      <c r="P287" s="8"/>
    </row>
    <row r="288" spans="10:16" ht="12.75">
      <c r="J288" s="8"/>
      <c r="K288" s="8"/>
      <c r="L288" s="8"/>
      <c r="M288" s="8"/>
      <c r="N288" s="8"/>
      <c r="O288" s="8"/>
      <c r="P288" s="8"/>
    </row>
    <row r="289" spans="10:16" ht="12.75">
      <c r="J289" s="8"/>
      <c r="K289" s="8"/>
      <c r="L289" s="8"/>
      <c r="M289" s="8"/>
      <c r="N289" s="8"/>
      <c r="O289" s="8"/>
      <c r="P289" s="8"/>
    </row>
    <row r="290" spans="10:16" ht="12.75">
      <c r="J290" s="8"/>
      <c r="K290" s="8"/>
      <c r="L290" s="8"/>
      <c r="M290" s="8"/>
      <c r="N290" s="8"/>
      <c r="O290" s="8"/>
      <c r="P290" s="8"/>
    </row>
    <row r="291" spans="10:16" ht="12.75">
      <c r="J291" s="8"/>
      <c r="K291" s="8"/>
      <c r="L291" s="8"/>
      <c r="M291" s="8"/>
      <c r="N291" s="8"/>
      <c r="O291" s="8"/>
      <c r="P291" s="8"/>
    </row>
    <row r="292" spans="10:16" ht="12.75">
      <c r="J292" s="8"/>
      <c r="K292" s="8"/>
      <c r="L292" s="8"/>
      <c r="M292" s="8"/>
      <c r="N292" s="8"/>
      <c r="O292" s="8"/>
      <c r="P292" s="8"/>
    </row>
    <row r="293" spans="10:16" ht="12.75">
      <c r="J293" s="8"/>
      <c r="K293" s="8"/>
      <c r="L293" s="8"/>
      <c r="M293" s="8"/>
      <c r="N293" s="8"/>
      <c r="O293" s="8"/>
      <c r="P293" s="8"/>
    </row>
    <row r="294" spans="10:16" ht="12.75">
      <c r="J294" s="8"/>
      <c r="K294" s="8"/>
      <c r="L294" s="8"/>
      <c r="M294" s="8"/>
      <c r="N294" s="8"/>
      <c r="O294" s="8"/>
      <c r="P294" s="8"/>
    </row>
    <row r="295" spans="10:16" ht="12.75">
      <c r="J295" s="8"/>
      <c r="K295" s="8"/>
      <c r="L295" s="8"/>
      <c r="M295" s="8"/>
      <c r="N295" s="8"/>
      <c r="O295" s="8"/>
      <c r="P295" s="8"/>
    </row>
    <row r="296" spans="10:16" ht="12.75">
      <c r="J296" s="8"/>
      <c r="K296" s="8"/>
      <c r="L296" s="8"/>
      <c r="M296" s="8"/>
      <c r="N296" s="8"/>
      <c r="O296" s="8"/>
      <c r="P296" s="8"/>
    </row>
    <row r="297" spans="10:16" ht="12.75">
      <c r="J297" s="8"/>
      <c r="K297" s="8"/>
      <c r="L297" s="8"/>
      <c r="M297" s="8"/>
      <c r="N297" s="8"/>
      <c r="O297" s="8"/>
      <c r="P297" s="8"/>
    </row>
    <row r="298" spans="10:16" ht="12.75">
      <c r="J298" s="8"/>
      <c r="K298" s="8"/>
      <c r="L298" s="8"/>
      <c r="M298" s="8"/>
      <c r="N298" s="8"/>
      <c r="O298" s="8"/>
      <c r="P298" s="8"/>
    </row>
    <row r="299" spans="10:16" ht="12.75">
      <c r="J299" s="8"/>
      <c r="K299" s="8"/>
      <c r="L299" s="8"/>
      <c r="M299" s="8"/>
      <c r="N299" s="8"/>
      <c r="O299" s="8"/>
      <c r="P299" s="8"/>
    </row>
    <row r="300" spans="10:16" ht="12.75">
      <c r="J300" s="8"/>
      <c r="K300" s="8"/>
      <c r="L300" s="8"/>
      <c r="M300" s="8"/>
      <c r="N300" s="8"/>
      <c r="O300" s="8"/>
      <c r="P300" s="8"/>
    </row>
    <row r="301" spans="10:16" ht="12.75">
      <c r="J301" s="8"/>
      <c r="K301" s="8"/>
      <c r="L301" s="8"/>
      <c r="M301" s="8"/>
      <c r="N301" s="8"/>
      <c r="O301" s="8"/>
      <c r="P301" s="8"/>
    </row>
    <row r="302" spans="10:16" ht="12.75">
      <c r="J302" s="8"/>
      <c r="K302" s="8"/>
      <c r="L302" s="8"/>
      <c r="M302" s="8"/>
      <c r="N302" s="8"/>
      <c r="O302" s="8"/>
      <c r="P302" s="8"/>
    </row>
    <row r="303" spans="10:16" ht="12.75">
      <c r="J303" s="8"/>
      <c r="K303" s="8"/>
      <c r="L303" s="8"/>
      <c r="M303" s="8"/>
      <c r="N303" s="8"/>
      <c r="O303" s="8"/>
      <c r="P303" s="8"/>
    </row>
    <row r="304" spans="10:16" ht="12.75">
      <c r="J304" s="8"/>
      <c r="K304" s="8"/>
      <c r="L304" s="8"/>
      <c r="M304" s="8"/>
      <c r="N304" s="8"/>
      <c r="O304" s="8"/>
      <c r="P304" s="8"/>
    </row>
    <row r="305" spans="10:16" ht="12.75">
      <c r="J305" s="8"/>
      <c r="K305" s="8"/>
      <c r="L305" s="8"/>
      <c r="M305" s="8"/>
      <c r="N305" s="8"/>
      <c r="O305" s="8"/>
      <c r="P305" s="8"/>
    </row>
    <row r="306" spans="10:16" ht="12.75">
      <c r="J306" s="8"/>
      <c r="K306" s="8"/>
      <c r="L306" s="8"/>
      <c r="M306" s="8"/>
      <c r="N306" s="8"/>
      <c r="O306" s="8"/>
      <c r="P306" s="8"/>
    </row>
    <row r="307" spans="10:16" ht="12.75">
      <c r="J307" s="8"/>
      <c r="K307" s="8"/>
      <c r="L307" s="8"/>
      <c r="M307" s="8"/>
      <c r="N307" s="8"/>
      <c r="O307" s="8"/>
      <c r="P307" s="8"/>
    </row>
    <row r="308" spans="10:16" ht="12.75">
      <c r="J308" s="8"/>
      <c r="K308" s="8"/>
      <c r="L308" s="8"/>
      <c r="M308" s="8"/>
      <c r="N308" s="8"/>
      <c r="O308" s="8"/>
      <c r="P308" s="8"/>
    </row>
    <row r="309" spans="10:16" ht="12.75">
      <c r="J309" s="8"/>
      <c r="K309" s="8"/>
      <c r="L309" s="8"/>
      <c r="M309" s="8"/>
      <c r="N309" s="8"/>
      <c r="O309" s="8"/>
      <c r="P309" s="8"/>
    </row>
    <row r="310" spans="10:16" ht="12.75">
      <c r="J310" s="8"/>
      <c r="K310" s="8"/>
      <c r="L310" s="8"/>
      <c r="M310" s="8"/>
      <c r="N310" s="8"/>
      <c r="O310" s="8"/>
      <c r="P310" s="8"/>
    </row>
    <row r="311" spans="10:16" ht="12.75">
      <c r="J311" s="8"/>
      <c r="K311" s="8"/>
      <c r="L311" s="8"/>
      <c r="M311" s="8"/>
      <c r="N311" s="8"/>
      <c r="O311" s="8"/>
      <c r="P311" s="8"/>
    </row>
    <row r="312" spans="10:16" ht="12.75">
      <c r="J312" s="8"/>
      <c r="K312" s="8"/>
      <c r="L312" s="8"/>
      <c r="M312" s="8"/>
      <c r="N312" s="8"/>
      <c r="O312" s="8"/>
      <c r="P312" s="8"/>
    </row>
    <row r="313" spans="10:16" ht="12.75">
      <c r="J313" s="8"/>
      <c r="K313" s="8"/>
      <c r="L313" s="8"/>
      <c r="M313" s="8"/>
      <c r="N313" s="8"/>
      <c r="O313" s="8"/>
      <c r="P313" s="8"/>
    </row>
    <row r="314" spans="10:16" ht="12.75">
      <c r="J314" s="8"/>
      <c r="K314" s="8"/>
      <c r="L314" s="8"/>
      <c r="M314" s="8"/>
      <c r="N314" s="8"/>
      <c r="O314" s="8"/>
      <c r="P314" s="8"/>
    </row>
    <row r="315" spans="10:16" ht="12.75">
      <c r="J315" s="8"/>
      <c r="K315" s="8"/>
      <c r="L315" s="8"/>
      <c r="M315" s="8"/>
      <c r="N315" s="8"/>
      <c r="O315" s="8"/>
      <c r="P315" s="8"/>
    </row>
    <row r="316" spans="10:16" ht="12.75">
      <c r="J316" s="8"/>
      <c r="K316" s="8"/>
      <c r="L316" s="8"/>
      <c r="M316" s="8"/>
      <c r="N316" s="8"/>
      <c r="O316" s="8"/>
      <c r="P316" s="8"/>
    </row>
    <row r="317" spans="10:16" ht="12.75">
      <c r="J317" s="8"/>
      <c r="K317" s="8"/>
      <c r="L317" s="8"/>
      <c r="M317" s="8"/>
      <c r="N317" s="8"/>
      <c r="O317" s="8"/>
      <c r="P317" s="8"/>
    </row>
    <row r="318" spans="10:16" ht="12.75">
      <c r="J318" s="8"/>
      <c r="K318" s="8"/>
      <c r="L318" s="8"/>
      <c r="M318" s="8"/>
      <c r="N318" s="8"/>
      <c r="O318" s="8"/>
      <c r="P318" s="8"/>
    </row>
    <row r="319" spans="10:16" ht="12.75">
      <c r="J319" s="8"/>
      <c r="K319" s="8"/>
      <c r="L319" s="8"/>
      <c r="M319" s="8"/>
      <c r="N319" s="8"/>
      <c r="O319" s="8"/>
      <c r="P319" s="8"/>
    </row>
    <row r="320" spans="10:16" ht="12.75">
      <c r="J320" s="8"/>
      <c r="K320" s="8"/>
      <c r="L320" s="8"/>
      <c r="M320" s="8"/>
      <c r="N320" s="8"/>
      <c r="O320" s="8"/>
      <c r="P320" s="8"/>
    </row>
    <row r="321" spans="10:16" ht="12.75">
      <c r="J321" s="8"/>
      <c r="K321" s="8"/>
      <c r="L321" s="8"/>
      <c r="M321" s="8"/>
      <c r="N321" s="8"/>
      <c r="O321" s="8"/>
      <c r="P321" s="8"/>
    </row>
    <row r="322" spans="10:16" ht="12.75">
      <c r="J322" s="8"/>
      <c r="K322" s="8"/>
      <c r="L322" s="8"/>
      <c r="M322" s="8"/>
      <c r="N322" s="8"/>
      <c r="O322" s="8"/>
      <c r="P322" s="8"/>
    </row>
    <row r="323" spans="10:16" ht="12.75">
      <c r="J323" s="8"/>
      <c r="K323" s="8"/>
      <c r="L323" s="8"/>
      <c r="M323" s="8"/>
      <c r="N323" s="8"/>
      <c r="O323" s="8"/>
      <c r="P323" s="8"/>
    </row>
    <row r="324" spans="10:16" ht="12.75">
      <c r="J324" s="8"/>
      <c r="K324" s="8"/>
      <c r="L324" s="8"/>
      <c r="M324" s="8"/>
      <c r="N324" s="8"/>
      <c r="O324" s="8"/>
      <c r="P324" s="8"/>
    </row>
    <row r="325" spans="10:16" ht="12.75">
      <c r="J325" s="8"/>
      <c r="K325" s="8"/>
      <c r="L325" s="8"/>
      <c r="M325" s="8"/>
      <c r="N325" s="8"/>
      <c r="O325" s="8"/>
      <c r="P325" s="8"/>
    </row>
    <row r="326" spans="10:16" ht="12.75">
      <c r="J326" s="8"/>
      <c r="K326" s="8"/>
      <c r="L326" s="8"/>
      <c r="M326" s="8"/>
      <c r="N326" s="8"/>
      <c r="O326" s="8"/>
      <c r="P326" s="8"/>
    </row>
    <row r="327" spans="10:16" ht="12.75">
      <c r="J327" s="8"/>
      <c r="K327" s="8"/>
      <c r="L327" s="8"/>
      <c r="M327" s="8"/>
      <c r="N327" s="8"/>
      <c r="O327" s="8"/>
      <c r="P327" s="8"/>
    </row>
    <row r="328" spans="10:16" ht="12.75">
      <c r="J328" s="8"/>
      <c r="K328" s="8"/>
      <c r="L328" s="8"/>
      <c r="M328" s="8"/>
      <c r="N328" s="8"/>
      <c r="O328" s="8"/>
      <c r="P328" s="8"/>
    </row>
    <row r="329" spans="10:16" ht="12.75">
      <c r="J329" s="8"/>
      <c r="K329" s="8"/>
      <c r="L329" s="8"/>
      <c r="M329" s="8"/>
      <c r="N329" s="8"/>
      <c r="O329" s="8"/>
      <c r="P329" s="8"/>
    </row>
    <row r="330" spans="10:16" ht="12.75">
      <c r="J330" s="8"/>
      <c r="K330" s="8"/>
      <c r="L330" s="8"/>
      <c r="M330" s="8"/>
      <c r="N330" s="8"/>
      <c r="O330" s="8"/>
      <c r="P330" s="8"/>
    </row>
    <row r="331" spans="10:16" ht="12.75">
      <c r="J331" s="8"/>
      <c r="K331" s="8"/>
      <c r="L331" s="8"/>
      <c r="M331" s="8"/>
      <c r="N331" s="8"/>
      <c r="O331" s="8"/>
      <c r="P331" s="8"/>
    </row>
    <row r="332" spans="10:16" ht="12.75">
      <c r="J332" s="8"/>
      <c r="K332" s="8"/>
      <c r="L332" s="8"/>
      <c r="M332" s="8"/>
      <c r="N332" s="8"/>
      <c r="O332" s="8"/>
      <c r="P332" s="8"/>
    </row>
    <row r="333" spans="10:16" ht="12.75">
      <c r="J333" s="8"/>
      <c r="K333" s="8"/>
      <c r="L333" s="8"/>
      <c r="M333" s="8"/>
      <c r="N333" s="8"/>
      <c r="O333" s="8"/>
      <c r="P333" s="8"/>
    </row>
    <row r="334" spans="10:16" ht="12.75">
      <c r="J334" s="8"/>
      <c r="K334" s="8"/>
      <c r="L334" s="8"/>
      <c r="M334" s="8"/>
      <c r="N334" s="8"/>
      <c r="O334" s="8"/>
      <c r="P334" s="8"/>
    </row>
    <row r="335" spans="10:16" ht="12.75">
      <c r="J335" s="8"/>
      <c r="K335" s="8"/>
      <c r="L335" s="8"/>
      <c r="M335" s="8"/>
      <c r="N335" s="8"/>
      <c r="O335" s="8"/>
      <c r="P335" s="8"/>
    </row>
    <row r="336" spans="10:16" ht="12.75">
      <c r="J336" s="8"/>
      <c r="K336" s="8"/>
      <c r="L336" s="8"/>
      <c r="M336" s="8"/>
      <c r="N336" s="8"/>
      <c r="O336" s="8"/>
      <c r="P336" s="8"/>
    </row>
    <row r="337" spans="10:16" ht="12.75">
      <c r="J337" s="8"/>
      <c r="K337" s="8"/>
      <c r="L337" s="8"/>
      <c r="M337" s="8"/>
      <c r="N337" s="8"/>
      <c r="O337" s="8"/>
      <c r="P337" s="8"/>
    </row>
    <row r="338" spans="10:16" ht="12.75">
      <c r="J338" s="8"/>
      <c r="K338" s="8"/>
      <c r="L338" s="8"/>
      <c r="M338" s="8"/>
      <c r="N338" s="8"/>
      <c r="O338" s="8"/>
      <c r="P338" s="8"/>
    </row>
    <row r="339" spans="10:16" ht="12.75">
      <c r="J339" s="8"/>
      <c r="K339" s="8"/>
      <c r="L339" s="8"/>
      <c r="M339" s="8"/>
      <c r="N339" s="8"/>
      <c r="O339" s="8"/>
      <c r="P339" s="8"/>
    </row>
    <row r="340" spans="10:16" ht="12.75">
      <c r="J340" s="8"/>
      <c r="K340" s="8"/>
      <c r="L340" s="8"/>
      <c r="M340" s="8"/>
      <c r="N340" s="8"/>
      <c r="O340" s="8"/>
      <c r="P340" s="8"/>
    </row>
    <row r="341" spans="10:16" ht="12.75">
      <c r="J341" s="8"/>
      <c r="K341" s="8"/>
      <c r="L341" s="8"/>
      <c r="M341" s="8"/>
      <c r="N341" s="8"/>
      <c r="O341" s="8"/>
      <c r="P341" s="8"/>
    </row>
    <row r="342" spans="10:16" ht="12.75">
      <c r="J342" s="8"/>
      <c r="K342" s="8"/>
      <c r="L342" s="8"/>
      <c r="M342" s="8"/>
      <c r="N342" s="8"/>
      <c r="O342" s="8"/>
      <c r="P342" s="8"/>
    </row>
    <row r="343" spans="10:16" ht="12.75">
      <c r="J343" s="8"/>
      <c r="K343" s="8"/>
      <c r="L343" s="8"/>
      <c r="M343" s="8"/>
      <c r="N343" s="8"/>
      <c r="O343" s="8"/>
      <c r="P343" s="8"/>
    </row>
    <row r="344" spans="10:16" ht="12.75">
      <c r="J344" s="8"/>
      <c r="K344" s="8"/>
      <c r="L344" s="8"/>
      <c r="M344" s="8"/>
      <c r="N344" s="8"/>
      <c r="O344" s="8"/>
      <c r="P344" s="8"/>
    </row>
    <row r="345" spans="10:16" ht="12.75">
      <c r="J345" s="8"/>
      <c r="K345" s="8"/>
      <c r="L345" s="8"/>
      <c r="M345" s="8"/>
      <c r="N345" s="8"/>
      <c r="O345" s="8"/>
      <c r="P345" s="8"/>
    </row>
    <row r="346" spans="10:16" ht="12.75">
      <c r="J346" s="8"/>
      <c r="K346" s="8"/>
      <c r="L346" s="8"/>
      <c r="M346" s="8"/>
      <c r="N346" s="8"/>
      <c r="O346" s="8"/>
      <c r="P346" s="8"/>
    </row>
    <row r="347" spans="10:16" ht="12.75">
      <c r="J347" s="8"/>
      <c r="K347" s="8"/>
      <c r="L347" s="8"/>
      <c r="M347" s="8"/>
      <c r="N347" s="8"/>
      <c r="O347" s="8"/>
      <c r="P347" s="8"/>
    </row>
    <row r="348" spans="10:16" ht="12.75">
      <c r="J348" s="8"/>
      <c r="K348" s="8"/>
      <c r="L348" s="8"/>
      <c r="M348" s="8"/>
      <c r="N348" s="8"/>
      <c r="O348" s="8"/>
      <c r="P348" s="8"/>
    </row>
    <row r="349" spans="10:16" ht="12.75">
      <c r="J349" s="8"/>
      <c r="K349" s="8"/>
      <c r="L349" s="8"/>
      <c r="M349" s="8"/>
      <c r="N349" s="8"/>
      <c r="O349" s="8"/>
      <c r="P349" s="8"/>
    </row>
    <row r="350" spans="10:16" ht="12.75">
      <c r="J350" s="8"/>
      <c r="K350" s="8"/>
      <c r="L350" s="8"/>
      <c r="M350" s="8"/>
      <c r="N350" s="8"/>
      <c r="O350" s="8"/>
      <c r="P350" s="8"/>
    </row>
    <row r="351" spans="10:16" ht="12.75">
      <c r="J351" s="8"/>
      <c r="K351" s="8"/>
      <c r="L351" s="8"/>
      <c r="M351" s="8"/>
      <c r="N351" s="8"/>
      <c r="O351" s="8"/>
      <c r="P351" s="8"/>
    </row>
    <row r="352" spans="10:16" ht="12.75">
      <c r="J352" s="8"/>
      <c r="K352" s="8"/>
      <c r="L352" s="8"/>
      <c r="M352" s="8"/>
      <c r="N352" s="8"/>
      <c r="O352" s="8"/>
      <c r="P352" s="8"/>
    </row>
    <row r="353" spans="10:16" ht="12.75">
      <c r="J353" s="8"/>
      <c r="K353" s="8"/>
      <c r="L353" s="8"/>
      <c r="M353" s="8"/>
      <c r="N353" s="8"/>
      <c r="O353" s="8"/>
      <c r="P353" s="8"/>
    </row>
    <row r="354" spans="10:16" ht="12.75">
      <c r="J354" s="8"/>
      <c r="K354" s="8"/>
      <c r="L354" s="8"/>
      <c r="M354" s="8"/>
      <c r="N354" s="8"/>
      <c r="O354" s="8"/>
      <c r="P354" s="8"/>
    </row>
    <row r="355" spans="10:16" ht="12.75">
      <c r="J355" s="8"/>
      <c r="K355" s="8"/>
      <c r="L355" s="8"/>
      <c r="M355" s="8"/>
      <c r="N355" s="8"/>
      <c r="O355" s="8"/>
      <c r="P355" s="8"/>
    </row>
    <row r="356" spans="10:16" ht="12.75">
      <c r="J356" s="8"/>
      <c r="K356" s="8"/>
      <c r="L356" s="8"/>
      <c r="M356" s="8"/>
      <c r="N356" s="8"/>
      <c r="O356" s="8"/>
      <c r="P356" s="8"/>
    </row>
    <row r="357" spans="10:16" ht="12.75">
      <c r="J357" s="8"/>
      <c r="K357" s="8"/>
      <c r="L357" s="8"/>
      <c r="M357" s="8"/>
      <c r="N357" s="8"/>
      <c r="O357" s="8"/>
      <c r="P357" s="8"/>
    </row>
    <row r="358" spans="10:16" ht="12.75">
      <c r="J358" s="8"/>
      <c r="K358" s="8"/>
      <c r="L358" s="8"/>
      <c r="M358" s="8"/>
      <c r="N358" s="8"/>
      <c r="O358" s="8"/>
      <c r="P358" s="8"/>
    </row>
    <row r="359" spans="10:16" ht="12.75">
      <c r="J359" s="8"/>
      <c r="K359" s="8"/>
      <c r="L359" s="8"/>
      <c r="M359" s="8"/>
      <c r="N359" s="8"/>
      <c r="O359" s="8"/>
      <c r="P359" s="8"/>
    </row>
    <row r="360" spans="10:16" ht="12.75">
      <c r="J360" s="8"/>
      <c r="K360" s="8"/>
      <c r="L360" s="8"/>
      <c r="M360" s="8"/>
      <c r="N360" s="8"/>
      <c r="O360" s="8"/>
      <c r="P360" s="8"/>
    </row>
    <row r="361" spans="10:16" ht="12.75">
      <c r="J361" s="8"/>
      <c r="K361" s="8"/>
      <c r="L361" s="8"/>
      <c r="M361" s="8"/>
      <c r="N361" s="8"/>
      <c r="O361" s="8"/>
      <c r="P361" s="8"/>
    </row>
    <row r="362" spans="10:16" ht="12.75">
      <c r="J362" s="8"/>
      <c r="K362" s="8"/>
      <c r="L362" s="8"/>
      <c r="M362" s="8"/>
      <c r="N362" s="8"/>
      <c r="O362" s="8"/>
      <c r="P362" s="8"/>
    </row>
    <row r="363" spans="10:16" ht="12.75">
      <c r="J363" s="8"/>
      <c r="K363" s="8"/>
      <c r="L363" s="8"/>
      <c r="M363" s="8"/>
      <c r="N363" s="8"/>
      <c r="O363" s="8"/>
      <c r="P363" s="8"/>
    </row>
    <row r="364" spans="10:16" ht="12.75">
      <c r="J364" s="8"/>
      <c r="K364" s="8"/>
      <c r="L364" s="8"/>
      <c r="M364" s="8"/>
      <c r="N364" s="8"/>
      <c r="O364" s="8"/>
      <c r="P364" s="8"/>
    </row>
    <row r="365" spans="10:16" ht="12.75">
      <c r="J365" s="8"/>
      <c r="K365" s="8"/>
      <c r="L365" s="8"/>
      <c r="M365" s="8"/>
      <c r="N365" s="8"/>
      <c r="O365" s="8"/>
      <c r="P365" s="8"/>
    </row>
    <row r="366" spans="10:16" ht="12.75">
      <c r="J366" s="8"/>
      <c r="K366" s="8"/>
      <c r="L366" s="8"/>
      <c r="M366" s="8"/>
      <c r="N366" s="8"/>
      <c r="O366" s="8"/>
      <c r="P366" s="8"/>
    </row>
    <row r="367" spans="10:16" ht="12.75">
      <c r="J367" s="8"/>
      <c r="K367" s="8"/>
      <c r="L367" s="8"/>
      <c r="M367" s="8"/>
      <c r="N367" s="8"/>
      <c r="O367" s="8"/>
      <c r="P367" s="8"/>
    </row>
    <row r="368" spans="10:16" ht="12.75">
      <c r="J368" s="8"/>
      <c r="K368" s="8"/>
      <c r="L368" s="8"/>
      <c r="M368" s="8"/>
      <c r="N368" s="8"/>
      <c r="O368" s="8"/>
      <c r="P368" s="8"/>
    </row>
    <row r="369" spans="10:16" ht="12.75">
      <c r="J369" s="8"/>
      <c r="K369" s="8"/>
      <c r="L369" s="8"/>
      <c r="M369" s="8"/>
      <c r="N369" s="8"/>
      <c r="O369" s="8"/>
      <c r="P369" s="8"/>
    </row>
    <row r="370" spans="10:16" ht="12.75">
      <c r="J370" s="8"/>
      <c r="K370" s="8"/>
      <c r="L370" s="8"/>
      <c r="M370" s="8"/>
      <c r="N370" s="8"/>
      <c r="O370" s="8"/>
      <c r="P370" s="8"/>
    </row>
    <row r="371" spans="10:16" ht="12.75">
      <c r="J371" s="8"/>
      <c r="K371" s="8"/>
      <c r="L371" s="8"/>
      <c r="M371" s="8"/>
      <c r="N371" s="8"/>
      <c r="O371" s="8"/>
      <c r="P371" s="8"/>
    </row>
    <row r="372" spans="10:16" ht="12.75">
      <c r="J372" s="8"/>
      <c r="K372" s="8"/>
      <c r="L372" s="8"/>
      <c r="M372" s="8"/>
      <c r="N372" s="8"/>
      <c r="O372" s="8"/>
      <c r="P372" s="8"/>
    </row>
    <row r="373" spans="10:16" ht="12.75">
      <c r="J373" s="8"/>
      <c r="K373" s="8"/>
      <c r="L373" s="8"/>
      <c r="M373" s="8"/>
      <c r="N373" s="8"/>
      <c r="O373" s="8"/>
      <c r="P373" s="8"/>
    </row>
    <row r="374" spans="10:16" ht="12.75">
      <c r="J374" s="8"/>
      <c r="K374" s="8"/>
      <c r="L374" s="8"/>
      <c r="M374" s="8"/>
      <c r="N374" s="8"/>
      <c r="O374" s="8"/>
      <c r="P374" s="8"/>
    </row>
    <row r="375" spans="10:16" ht="12.75">
      <c r="J375" s="8"/>
      <c r="K375" s="8"/>
      <c r="L375" s="8"/>
      <c r="M375" s="8"/>
      <c r="N375" s="8"/>
      <c r="O375" s="8"/>
      <c r="P375" s="8"/>
    </row>
    <row r="376" spans="10:16" ht="12.75">
      <c r="J376" s="8"/>
      <c r="K376" s="8"/>
      <c r="L376" s="8"/>
      <c r="M376" s="8"/>
      <c r="N376" s="8"/>
      <c r="O376" s="8"/>
      <c r="P376" s="8"/>
    </row>
    <row r="377" spans="10:16" ht="12.75">
      <c r="J377" s="8"/>
      <c r="K377" s="8"/>
      <c r="L377" s="8"/>
      <c r="M377" s="8"/>
      <c r="N377" s="8"/>
      <c r="O377" s="8"/>
      <c r="P377" s="8"/>
    </row>
    <row r="378" spans="10:16" ht="12.75">
      <c r="J378" s="8"/>
      <c r="K378" s="8"/>
      <c r="L378" s="8"/>
      <c r="M378" s="8"/>
      <c r="N378" s="8"/>
      <c r="O378" s="8"/>
      <c r="P378" s="8"/>
    </row>
    <row r="379" spans="10:16" ht="12.75">
      <c r="J379" s="8"/>
      <c r="K379" s="8"/>
      <c r="L379" s="8"/>
      <c r="M379" s="8"/>
      <c r="N379" s="8"/>
      <c r="O379" s="8"/>
      <c r="P379" s="8"/>
    </row>
    <row r="380" spans="10:16" ht="12.75">
      <c r="J380" s="8"/>
      <c r="K380" s="8"/>
      <c r="L380" s="8"/>
      <c r="M380" s="8"/>
      <c r="N380" s="8"/>
      <c r="O380" s="8"/>
      <c r="P380" s="8"/>
    </row>
    <row r="381" spans="10:16" ht="12.75">
      <c r="J381" s="8"/>
      <c r="K381" s="8"/>
      <c r="L381" s="8"/>
      <c r="M381" s="8"/>
      <c r="N381" s="8"/>
      <c r="O381" s="8"/>
      <c r="P381" s="8"/>
    </row>
    <row r="382" spans="10:16" ht="12.75">
      <c r="J382" s="8"/>
      <c r="K382" s="8"/>
      <c r="L382" s="8"/>
      <c r="M382" s="8"/>
      <c r="N382" s="8"/>
      <c r="O382" s="8"/>
      <c r="P382" s="8"/>
    </row>
    <row r="383" spans="10:16" ht="12.75">
      <c r="J383" s="8"/>
      <c r="K383" s="8"/>
      <c r="L383" s="8"/>
      <c r="M383" s="8"/>
      <c r="N383" s="8"/>
      <c r="O383" s="8"/>
      <c r="P383" s="8"/>
    </row>
    <row r="384" spans="10:16" ht="12.75">
      <c r="J384" s="8"/>
      <c r="K384" s="8"/>
      <c r="L384" s="8"/>
      <c r="M384" s="8"/>
      <c r="N384" s="8"/>
      <c r="O384" s="8"/>
      <c r="P384" s="8"/>
    </row>
    <row r="385" spans="10:16" ht="12.75">
      <c r="J385" s="8"/>
      <c r="K385" s="8"/>
      <c r="L385" s="8"/>
      <c r="M385" s="8"/>
      <c r="N385" s="8"/>
      <c r="O385" s="8"/>
      <c r="P385" s="8"/>
    </row>
    <row r="386" spans="10:16" ht="12.75">
      <c r="J386" s="8"/>
      <c r="K386" s="8"/>
      <c r="L386" s="8"/>
      <c r="M386" s="8"/>
      <c r="N386" s="8"/>
      <c r="O386" s="8"/>
      <c r="P386" s="8"/>
    </row>
    <row r="387" spans="10:16" ht="12.75">
      <c r="J387" s="8"/>
      <c r="K387" s="8"/>
      <c r="L387" s="8"/>
      <c r="M387" s="8"/>
      <c r="N387" s="8"/>
      <c r="O387" s="8"/>
      <c r="P387" s="8"/>
    </row>
    <row r="388" spans="10:16" ht="12.75">
      <c r="J388" s="8"/>
      <c r="K388" s="8"/>
      <c r="L388" s="8"/>
      <c r="M388" s="8"/>
      <c r="N388" s="8"/>
      <c r="O388" s="8"/>
      <c r="P388" s="8"/>
    </row>
    <row r="389" spans="10:16" ht="12.75">
      <c r="J389" s="8"/>
      <c r="K389" s="8"/>
      <c r="L389" s="8"/>
      <c r="M389" s="8"/>
      <c r="N389" s="8"/>
      <c r="O389" s="8"/>
      <c r="P389" s="8"/>
    </row>
    <row r="390" spans="10:16" ht="12.75">
      <c r="J390" s="8"/>
      <c r="K390" s="8"/>
      <c r="L390" s="8"/>
      <c r="M390" s="8"/>
      <c r="N390" s="8"/>
      <c r="O390" s="8"/>
      <c r="P390" s="8"/>
    </row>
    <row r="391" spans="10:16" ht="12.75">
      <c r="J391" s="8"/>
      <c r="K391" s="8"/>
      <c r="L391" s="8"/>
      <c r="M391" s="8"/>
      <c r="N391" s="8"/>
      <c r="O391" s="8"/>
      <c r="P391" s="8"/>
    </row>
    <row r="392" spans="10:16" ht="12.75">
      <c r="J392" s="8"/>
      <c r="K392" s="8"/>
      <c r="L392" s="8"/>
      <c r="M392" s="8"/>
      <c r="N392" s="8"/>
      <c r="O392" s="8"/>
      <c r="P392" s="8"/>
    </row>
    <row r="393" spans="10:16" ht="12.75">
      <c r="J393" s="8"/>
      <c r="K393" s="8"/>
      <c r="L393" s="8"/>
      <c r="M393" s="8"/>
      <c r="N393" s="8"/>
      <c r="O393" s="8"/>
      <c r="P393" s="8"/>
    </row>
    <row r="394" spans="10:16" ht="12.75">
      <c r="J394" s="8"/>
      <c r="K394" s="8"/>
      <c r="L394" s="8"/>
      <c r="M394" s="8"/>
      <c r="N394" s="8"/>
      <c r="O394" s="8"/>
      <c r="P394" s="8"/>
    </row>
    <row r="395" spans="10:16" ht="12.75">
      <c r="J395" s="8"/>
      <c r="K395" s="8"/>
      <c r="L395" s="8"/>
      <c r="M395" s="8"/>
      <c r="N395" s="8"/>
      <c r="O395" s="8"/>
      <c r="P395" s="8"/>
    </row>
    <row r="396" spans="10:16" ht="12.75">
      <c r="J396" s="8"/>
      <c r="K396" s="8"/>
      <c r="L396" s="8"/>
      <c r="M396" s="8"/>
      <c r="N396" s="8"/>
      <c r="O396" s="8"/>
      <c r="P396" s="8"/>
    </row>
    <row r="397" spans="10:16" ht="12.75">
      <c r="J397" s="8"/>
      <c r="K397" s="8"/>
      <c r="L397" s="8"/>
      <c r="M397" s="8"/>
      <c r="N397" s="8"/>
      <c r="O397" s="8"/>
      <c r="P397" s="8"/>
    </row>
    <row r="398" spans="10:16" ht="12.75">
      <c r="J398" s="8"/>
      <c r="K398" s="8"/>
      <c r="L398" s="8"/>
      <c r="M398" s="8"/>
      <c r="N398" s="8"/>
      <c r="O398" s="8"/>
      <c r="P398" s="8"/>
    </row>
    <row r="399" spans="10:16" ht="12.75">
      <c r="J399" s="8"/>
      <c r="K399" s="8"/>
      <c r="L399" s="8"/>
      <c r="M399" s="8"/>
      <c r="N399" s="8"/>
      <c r="O399" s="8"/>
      <c r="P399" s="8"/>
    </row>
    <row r="400" spans="10:16" ht="12.75">
      <c r="J400" s="8"/>
      <c r="K400" s="8"/>
      <c r="L400" s="8"/>
      <c r="M400" s="8"/>
      <c r="N400" s="8"/>
      <c r="O400" s="8"/>
      <c r="P400" s="8"/>
    </row>
    <row r="401" spans="10:16" ht="12.75">
      <c r="J401" s="8"/>
      <c r="K401" s="8"/>
      <c r="L401" s="8"/>
      <c r="M401" s="8"/>
      <c r="N401" s="8"/>
      <c r="O401" s="8"/>
      <c r="P401" s="8"/>
    </row>
    <row r="402" spans="10:16" ht="12.75">
      <c r="J402" s="8"/>
      <c r="K402" s="8"/>
      <c r="L402" s="8"/>
      <c r="M402" s="8"/>
      <c r="N402" s="8"/>
      <c r="O402" s="8"/>
      <c r="P402" s="8"/>
    </row>
    <row r="403" spans="10:16" ht="12.75">
      <c r="J403" s="8"/>
      <c r="K403" s="8"/>
      <c r="L403" s="8"/>
      <c r="M403" s="8"/>
      <c r="N403" s="8"/>
      <c r="O403" s="8"/>
      <c r="P403" s="8"/>
    </row>
    <row r="404" spans="10:16" ht="12.75">
      <c r="J404" s="8"/>
      <c r="K404" s="8"/>
      <c r="L404" s="8"/>
      <c r="M404" s="8"/>
      <c r="N404" s="8"/>
      <c r="O404" s="8"/>
      <c r="P404" s="8"/>
    </row>
    <row r="405" spans="10:16" ht="12.75">
      <c r="J405" s="8"/>
      <c r="K405" s="8"/>
      <c r="L405" s="8"/>
      <c r="M405" s="8"/>
      <c r="N405" s="8"/>
      <c r="O405" s="8"/>
      <c r="P405" s="8"/>
    </row>
    <row r="406" spans="10:16" ht="12.75">
      <c r="J406" s="8"/>
      <c r="K406" s="8"/>
      <c r="L406" s="8"/>
      <c r="M406" s="8"/>
      <c r="N406" s="8"/>
      <c r="O406" s="8"/>
      <c r="P406" s="8"/>
    </row>
    <row r="407" spans="10:16" ht="12.75">
      <c r="J407" s="8"/>
      <c r="K407" s="8"/>
      <c r="L407" s="8"/>
      <c r="M407" s="8"/>
      <c r="N407" s="8"/>
      <c r="O407" s="8"/>
      <c r="P407" s="8"/>
    </row>
    <row r="408" spans="10:16" ht="12.75">
      <c r="J408" s="8"/>
      <c r="K408" s="8"/>
      <c r="L408" s="8"/>
      <c r="M408" s="8"/>
      <c r="N408" s="8"/>
      <c r="O408" s="8"/>
      <c r="P408" s="8"/>
    </row>
    <row r="409" spans="10:16" ht="12.75">
      <c r="J409" s="8"/>
      <c r="K409" s="8"/>
      <c r="L409" s="8"/>
      <c r="M409" s="8"/>
      <c r="N409" s="8"/>
      <c r="O409" s="8"/>
      <c r="P409" s="8"/>
    </row>
    <row r="410" spans="10:16" ht="12.75">
      <c r="J410" s="8"/>
      <c r="K410" s="8"/>
      <c r="L410" s="8"/>
      <c r="M410" s="8"/>
      <c r="N410" s="8"/>
      <c r="O410" s="8"/>
      <c r="P410" s="8"/>
    </row>
    <row r="411" spans="10:16" ht="12.75">
      <c r="J411" s="8"/>
      <c r="K411" s="8"/>
      <c r="L411" s="8"/>
      <c r="M411" s="8"/>
      <c r="N411" s="8"/>
      <c r="O411" s="8"/>
      <c r="P411" s="8"/>
    </row>
    <row r="412" spans="10:16" ht="12.75">
      <c r="J412" s="8"/>
      <c r="K412" s="8"/>
      <c r="L412" s="8"/>
      <c r="M412" s="8"/>
      <c r="N412" s="8"/>
      <c r="O412" s="8"/>
      <c r="P412" s="8"/>
    </row>
    <row r="413" spans="10:16" ht="12.75">
      <c r="J413" s="8"/>
      <c r="K413" s="8"/>
      <c r="L413" s="8"/>
      <c r="M413" s="8"/>
      <c r="N413" s="8"/>
      <c r="O413" s="8"/>
      <c r="P413" s="8"/>
    </row>
    <row r="414" spans="10:16" ht="12.75">
      <c r="J414" s="8"/>
      <c r="K414" s="8"/>
      <c r="L414" s="8"/>
      <c r="M414" s="8"/>
      <c r="N414" s="8"/>
      <c r="O414" s="8"/>
      <c r="P414" s="8"/>
    </row>
    <row r="415" spans="10:16" ht="12.75">
      <c r="J415" s="8"/>
      <c r="K415" s="8"/>
      <c r="L415" s="8"/>
      <c r="M415" s="8"/>
      <c r="N415" s="8"/>
      <c r="O415" s="8"/>
      <c r="P415" s="8"/>
    </row>
    <row r="416" spans="10:16" ht="12.75">
      <c r="J416" s="8"/>
      <c r="K416" s="8"/>
      <c r="L416" s="8"/>
      <c r="M416" s="8"/>
      <c r="N416" s="8"/>
      <c r="O416" s="8"/>
      <c r="P416" s="8"/>
    </row>
    <row r="417" spans="10:16" ht="12.75">
      <c r="J417" s="8"/>
      <c r="K417" s="8"/>
      <c r="L417" s="8"/>
      <c r="M417" s="8"/>
      <c r="N417" s="8"/>
      <c r="O417" s="8"/>
      <c r="P417" s="8"/>
    </row>
    <row r="418" spans="10:16" ht="12.75">
      <c r="J418" s="8"/>
      <c r="K418" s="8"/>
      <c r="L418" s="8"/>
      <c r="M418" s="8"/>
      <c r="N418" s="8"/>
      <c r="O418" s="8"/>
      <c r="P418" s="8"/>
    </row>
    <row r="419" spans="10:16" ht="12.75">
      <c r="J419" s="8"/>
      <c r="K419" s="8"/>
      <c r="L419" s="8"/>
      <c r="M419" s="8"/>
      <c r="N419" s="8"/>
      <c r="O419" s="8"/>
      <c r="P419" s="8"/>
    </row>
    <row r="420" spans="10:16" ht="12.75">
      <c r="J420" s="8"/>
      <c r="K420" s="8"/>
      <c r="L420" s="8"/>
      <c r="M420" s="8"/>
      <c r="N420" s="8"/>
      <c r="O420" s="8"/>
      <c r="P420" s="8"/>
    </row>
    <row r="421" spans="10:16" ht="12.75">
      <c r="J421" s="8"/>
      <c r="K421" s="8"/>
      <c r="L421" s="8"/>
      <c r="M421" s="8"/>
      <c r="N421" s="8"/>
      <c r="O421" s="8"/>
      <c r="P421" s="8"/>
    </row>
    <row r="422" spans="10:16" ht="12.75">
      <c r="J422" s="8"/>
      <c r="K422" s="8"/>
      <c r="L422" s="8"/>
      <c r="M422" s="8"/>
      <c r="N422" s="8"/>
      <c r="O422" s="8"/>
      <c r="P422" s="8"/>
    </row>
    <row r="423" spans="10:16" ht="12.75">
      <c r="J423" s="8"/>
      <c r="K423" s="8"/>
      <c r="L423" s="8"/>
      <c r="M423" s="8"/>
      <c r="N423" s="8"/>
      <c r="O423" s="8"/>
      <c r="P423" s="8"/>
    </row>
    <row r="424" spans="10:16" ht="12.75">
      <c r="J424" s="8"/>
      <c r="K424" s="8"/>
      <c r="L424" s="8"/>
      <c r="M424" s="8"/>
      <c r="N424" s="8"/>
      <c r="O424" s="8"/>
      <c r="P424" s="8"/>
    </row>
    <row r="425" spans="10:16" ht="12.75">
      <c r="J425" s="8"/>
      <c r="K425" s="8"/>
      <c r="L425" s="8"/>
      <c r="M425" s="8"/>
      <c r="N425" s="8"/>
      <c r="O425" s="8"/>
      <c r="P425" s="8"/>
    </row>
    <row r="426" spans="10:16" ht="12.75">
      <c r="J426" s="8"/>
      <c r="K426" s="8"/>
      <c r="L426" s="8"/>
      <c r="M426" s="8"/>
      <c r="N426" s="8"/>
      <c r="O426" s="8"/>
      <c r="P426" s="8"/>
    </row>
    <row r="427" spans="10:16" ht="12.75">
      <c r="J427" s="8"/>
      <c r="K427" s="8"/>
      <c r="L427" s="8"/>
      <c r="M427" s="8"/>
      <c r="N427" s="8"/>
      <c r="O427" s="8"/>
      <c r="P427" s="8"/>
    </row>
    <row r="428" spans="10:16" ht="12.75">
      <c r="J428" s="8"/>
      <c r="K428" s="8"/>
      <c r="L428" s="8"/>
      <c r="M428" s="8"/>
      <c r="N428" s="8"/>
      <c r="O428" s="8"/>
      <c r="P428" s="8"/>
    </row>
    <row r="429" spans="10:16" ht="12.75">
      <c r="J429" s="8"/>
      <c r="K429" s="8"/>
      <c r="L429" s="8"/>
      <c r="M429" s="8"/>
      <c r="N429" s="8"/>
      <c r="O429" s="8"/>
      <c r="P429" s="8"/>
    </row>
    <row r="430" spans="10:16" ht="12.75">
      <c r="J430" s="8"/>
      <c r="K430" s="8"/>
      <c r="L430" s="8"/>
      <c r="M430" s="8"/>
      <c r="N430" s="8"/>
      <c r="O430" s="8"/>
      <c r="P430" s="8"/>
    </row>
    <row r="431" spans="10:16" ht="12.75">
      <c r="J431" s="8"/>
      <c r="K431" s="8"/>
      <c r="L431" s="8"/>
      <c r="M431" s="8"/>
      <c r="N431" s="8"/>
      <c r="O431" s="8"/>
      <c r="P431" s="8"/>
    </row>
    <row r="432" spans="10:16" ht="12.75">
      <c r="J432" s="8"/>
      <c r="K432" s="8"/>
      <c r="L432" s="8"/>
      <c r="M432" s="8"/>
      <c r="N432" s="8"/>
      <c r="O432" s="8"/>
      <c r="P432" s="8"/>
    </row>
    <row r="433" spans="10:16" ht="12.75">
      <c r="J433" s="8"/>
      <c r="K433" s="8"/>
      <c r="L433" s="8"/>
      <c r="M433" s="8"/>
      <c r="N433" s="8"/>
      <c r="O433" s="8"/>
      <c r="P433" s="8"/>
    </row>
    <row r="434" spans="10:16" ht="12.75">
      <c r="J434" s="8"/>
      <c r="K434" s="8"/>
      <c r="L434" s="8"/>
      <c r="M434" s="8"/>
      <c r="N434" s="8"/>
      <c r="O434" s="8"/>
      <c r="P434" s="8"/>
    </row>
    <row r="435" spans="10:16" ht="12.75">
      <c r="J435" s="8"/>
      <c r="K435" s="8"/>
      <c r="L435" s="8"/>
      <c r="M435" s="8"/>
      <c r="N435" s="8"/>
      <c r="O435" s="8"/>
      <c r="P435" s="8"/>
    </row>
    <row r="436" spans="10:16" ht="12.75">
      <c r="J436" s="8"/>
      <c r="K436" s="8"/>
      <c r="L436" s="8"/>
      <c r="M436" s="8"/>
      <c r="N436" s="8"/>
      <c r="O436" s="8"/>
      <c r="P436" s="8"/>
    </row>
    <row r="437" spans="10:16" ht="12.75">
      <c r="J437" s="8"/>
      <c r="K437" s="8"/>
      <c r="L437" s="8"/>
      <c r="M437" s="8"/>
      <c r="N437" s="8"/>
      <c r="O437" s="8"/>
      <c r="P437" s="8"/>
    </row>
    <row r="438" spans="10:16" ht="12.75">
      <c r="J438" s="8"/>
      <c r="K438" s="8"/>
      <c r="L438" s="8"/>
      <c r="M438" s="8"/>
      <c r="N438" s="8"/>
      <c r="O438" s="8"/>
      <c r="P438" s="8"/>
    </row>
    <row r="439" spans="10:16" ht="12.75">
      <c r="J439" s="8"/>
      <c r="K439" s="8"/>
      <c r="L439" s="8"/>
      <c r="M439" s="8"/>
      <c r="N439" s="8"/>
      <c r="O439" s="8"/>
      <c r="P439" s="8"/>
    </row>
    <row r="440" spans="10:16" ht="12.75">
      <c r="J440" s="8"/>
      <c r="K440" s="8"/>
      <c r="L440" s="8"/>
      <c r="M440" s="8"/>
      <c r="N440" s="8"/>
      <c r="O440" s="8"/>
      <c r="P440" s="8"/>
    </row>
    <row r="441" spans="10:16" ht="12.75">
      <c r="J441" s="8"/>
      <c r="K441" s="8"/>
      <c r="L441" s="8"/>
      <c r="M441" s="8"/>
      <c r="N441" s="8"/>
      <c r="O441" s="8"/>
      <c r="P441" s="8"/>
    </row>
    <row r="442" spans="10:16" ht="12.75">
      <c r="J442" s="8"/>
      <c r="K442" s="8"/>
      <c r="L442" s="8"/>
      <c r="M442" s="8"/>
      <c r="N442" s="8"/>
      <c r="O442" s="8"/>
      <c r="P442" s="8"/>
    </row>
    <row r="443" spans="10:16" ht="12.75">
      <c r="J443" s="8"/>
      <c r="K443" s="8"/>
      <c r="L443" s="8"/>
      <c r="M443" s="8"/>
      <c r="N443" s="8"/>
      <c r="O443" s="8"/>
      <c r="P443" s="8"/>
    </row>
    <row r="444" spans="10:16" ht="12.75">
      <c r="J444" s="8"/>
      <c r="K444" s="8"/>
      <c r="L444" s="8"/>
      <c r="M444" s="8"/>
      <c r="N444" s="8"/>
      <c r="O444" s="8"/>
      <c r="P444" s="8"/>
    </row>
    <row r="445" spans="10:16" ht="12.75">
      <c r="J445" s="8"/>
      <c r="K445" s="8"/>
      <c r="L445" s="8"/>
      <c r="M445" s="8"/>
      <c r="N445" s="8"/>
      <c r="O445" s="8"/>
      <c r="P445" s="8"/>
    </row>
    <row r="446" spans="10:16" ht="12.75">
      <c r="J446" s="8"/>
      <c r="K446" s="8"/>
      <c r="L446" s="8"/>
      <c r="M446" s="8"/>
      <c r="N446" s="8"/>
      <c r="O446" s="8"/>
      <c r="P446" s="8"/>
    </row>
    <row r="447" spans="10:16" ht="12.75">
      <c r="J447" s="8"/>
      <c r="K447" s="8"/>
      <c r="L447" s="8"/>
      <c r="M447" s="8"/>
      <c r="N447" s="8"/>
      <c r="O447" s="8"/>
      <c r="P447" s="8"/>
    </row>
    <row r="448" spans="10:16" ht="12.75">
      <c r="J448" s="8"/>
      <c r="K448" s="8"/>
      <c r="L448" s="8"/>
      <c r="M448" s="8"/>
      <c r="N448" s="8"/>
      <c r="O448" s="8"/>
      <c r="P448" s="8"/>
    </row>
    <row r="449" spans="10:16" ht="12.75">
      <c r="J449" s="8"/>
      <c r="K449" s="8"/>
      <c r="L449" s="8"/>
      <c r="M449" s="8"/>
      <c r="N449" s="8"/>
      <c r="O449" s="8"/>
      <c r="P449" s="8"/>
    </row>
    <row r="450" spans="10:16" ht="12.75">
      <c r="J450" s="8"/>
      <c r="K450" s="8"/>
      <c r="L450" s="8"/>
      <c r="M450" s="8"/>
      <c r="N450" s="8"/>
      <c r="O450" s="8"/>
      <c r="P450" s="8"/>
    </row>
    <row r="451" spans="10:16" ht="12.75">
      <c r="J451" s="8"/>
      <c r="K451" s="8"/>
      <c r="L451" s="8"/>
      <c r="M451" s="8"/>
      <c r="N451" s="8"/>
      <c r="O451" s="8"/>
      <c r="P451" s="8"/>
    </row>
    <row r="452" spans="10:16" ht="12.75">
      <c r="J452" s="8"/>
      <c r="K452" s="8"/>
      <c r="L452" s="8"/>
      <c r="M452" s="8"/>
      <c r="N452" s="8"/>
      <c r="O452" s="8"/>
      <c r="P452" s="8"/>
    </row>
    <row r="453" spans="10:16" ht="12.75">
      <c r="J453" s="8"/>
      <c r="K453" s="8"/>
      <c r="L453" s="8"/>
      <c r="M453" s="8"/>
      <c r="N453" s="8"/>
      <c r="O453" s="8"/>
      <c r="P453" s="8"/>
    </row>
    <row r="454" spans="10:16" ht="12.75">
      <c r="J454" s="8"/>
      <c r="K454" s="8"/>
      <c r="L454" s="8"/>
      <c r="M454" s="8"/>
      <c r="N454" s="8"/>
      <c r="O454" s="8"/>
      <c r="P454" s="8"/>
    </row>
    <row r="455" spans="10:16" ht="12.75">
      <c r="J455" s="8"/>
      <c r="K455" s="8"/>
      <c r="L455" s="8"/>
      <c r="M455" s="8"/>
      <c r="N455" s="8"/>
      <c r="O455" s="8"/>
      <c r="P455" s="8"/>
    </row>
    <row r="456" spans="10:16" ht="12.75">
      <c r="J456" s="8"/>
      <c r="K456" s="8"/>
      <c r="L456" s="8"/>
      <c r="M456" s="8"/>
      <c r="N456" s="8"/>
      <c r="O456" s="8"/>
      <c r="P456" s="8"/>
    </row>
    <row r="457" spans="10:16" ht="12.75">
      <c r="J457" s="8"/>
      <c r="K457" s="8"/>
      <c r="L457" s="8"/>
      <c r="M457" s="8"/>
      <c r="N457" s="8"/>
      <c r="O457" s="8"/>
      <c r="P457" s="8"/>
    </row>
    <row r="458" spans="10:16" ht="12.75">
      <c r="J458" s="8"/>
      <c r="K458" s="8"/>
      <c r="L458" s="8"/>
      <c r="M458" s="8"/>
      <c r="N458" s="8"/>
      <c r="O458" s="8"/>
      <c r="P458" s="8"/>
    </row>
    <row r="459" spans="10:16" ht="12.75">
      <c r="J459" s="8"/>
      <c r="K459" s="8"/>
      <c r="L459" s="8"/>
      <c r="M459" s="8"/>
      <c r="N459" s="8"/>
      <c r="O459" s="8"/>
      <c r="P459" s="8"/>
    </row>
    <row r="460" spans="10:16" ht="12.75">
      <c r="J460" s="8"/>
      <c r="K460" s="8"/>
      <c r="L460" s="8"/>
      <c r="M460" s="8"/>
      <c r="N460" s="8"/>
      <c r="O460" s="8"/>
      <c r="P460" s="8"/>
    </row>
    <row r="461" spans="10:16" ht="12.75">
      <c r="J461" s="8"/>
      <c r="K461" s="8"/>
      <c r="L461" s="8"/>
      <c r="M461" s="8"/>
      <c r="N461" s="8"/>
      <c r="O461" s="8"/>
      <c r="P461" s="8"/>
    </row>
    <row r="462" spans="10:16" ht="12.75">
      <c r="J462" s="8"/>
      <c r="K462" s="8"/>
      <c r="L462" s="8"/>
      <c r="M462" s="8"/>
      <c r="N462" s="8"/>
      <c r="O462" s="8"/>
      <c r="P462" s="8"/>
    </row>
    <row r="463" spans="10:16" ht="12.75">
      <c r="J463" s="8"/>
      <c r="K463" s="8"/>
      <c r="L463" s="8"/>
      <c r="M463" s="8"/>
      <c r="N463" s="8"/>
      <c r="O463" s="8"/>
      <c r="P463" s="8"/>
    </row>
    <row r="464" spans="10:16" ht="12.75">
      <c r="J464" s="8"/>
      <c r="K464" s="8"/>
      <c r="L464" s="8"/>
      <c r="M464" s="8"/>
      <c r="N464" s="8"/>
      <c r="O464" s="8"/>
      <c r="P464" s="8"/>
    </row>
    <row r="465" spans="10:16" ht="12.75">
      <c r="J465" s="8"/>
      <c r="K465" s="8"/>
      <c r="L465" s="8"/>
      <c r="M465" s="8"/>
      <c r="N465" s="8"/>
      <c r="O465" s="8"/>
      <c r="P465" s="8"/>
    </row>
    <row r="466" spans="10:16" ht="12.75">
      <c r="J466" s="8"/>
      <c r="K466" s="8"/>
      <c r="L466" s="8"/>
      <c r="M466" s="8"/>
      <c r="N466" s="8"/>
      <c r="O466" s="8"/>
      <c r="P466" s="8"/>
    </row>
    <row r="467" spans="10:16" ht="12.75">
      <c r="J467" s="8"/>
      <c r="K467" s="8"/>
      <c r="L467" s="8"/>
      <c r="M467" s="8"/>
      <c r="N467" s="8"/>
      <c r="O467" s="8"/>
      <c r="P467" s="8"/>
    </row>
    <row r="468" spans="10:16" ht="12.75">
      <c r="J468" s="8"/>
      <c r="K468" s="8"/>
      <c r="L468" s="8"/>
      <c r="M468" s="8"/>
      <c r="N468" s="8"/>
      <c r="O468" s="8"/>
      <c r="P468" s="8"/>
    </row>
    <row r="469" spans="10:16" ht="12.75">
      <c r="J469" s="8"/>
      <c r="K469" s="8"/>
      <c r="L469" s="8"/>
      <c r="M469" s="8"/>
      <c r="N469" s="8"/>
      <c r="O469" s="8"/>
      <c r="P469" s="8"/>
    </row>
    <row r="470" spans="10:16" ht="12.75">
      <c r="J470" s="8"/>
      <c r="K470" s="8"/>
      <c r="L470" s="8"/>
      <c r="M470" s="8"/>
      <c r="N470" s="8"/>
      <c r="O470" s="8"/>
      <c r="P470" s="8"/>
    </row>
    <row r="471" spans="10:16" ht="12.75">
      <c r="J471" s="8"/>
      <c r="K471" s="8"/>
      <c r="L471" s="8"/>
      <c r="M471" s="8"/>
      <c r="N471" s="8"/>
      <c r="O471" s="8"/>
      <c r="P471" s="8"/>
    </row>
    <row r="472" spans="10:16" ht="12.75">
      <c r="J472" s="8"/>
      <c r="K472" s="8"/>
      <c r="L472" s="8"/>
      <c r="M472" s="8"/>
      <c r="N472" s="8"/>
      <c r="O472" s="8"/>
      <c r="P472" s="8"/>
    </row>
    <row r="473" spans="10:16" ht="12.75">
      <c r="J473" s="8"/>
      <c r="K473" s="8"/>
      <c r="L473" s="8"/>
      <c r="M473" s="8"/>
      <c r="N473" s="8"/>
      <c r="O473" s="8"/>
      <c r="P473" s="8"/>
    </row>
    <row r="474" spans="10:16" ht="12.75">
      <c r="J474" s="8"/>
      <c r="K474" s="8"/>
      <c r="L474" s="8"/>
      <c r="M474" s="8"/>
      <c r="N474" s="8"/>
      <c r="O474" s="8"/>
      <c r="P474" s="8"/>
    </row>
    <row r="475" spans="10:16" ht="12.75">
      <c r="J475" s="8"/>
      <c r="K475" s="8"/>
      <c r="L475" s="8"/>
      <c r="M475" s="8"/>
      <c r="N475" s="8"/>
      <c r="O475" s="8"/>
      <c r="P475" s="8"/>
    </row>
    <row r="476" spans="10:16" ht="12.75">
      <c r="J476" s="8"/>
      <c r="K476" s="8"/>
      <c r="L476" s="8"/>
      <c r="M476" s="8"/>
      <c r="N476" s="8"/>
      <c r="O476" s="8"/>
      <c r="P476" s="8"/>
    </row>
    <row r="477" spans="10:16" ht="12.75">
      <c r="J477" s="8"/>
      <c r="K477" s="8"/>
      <c r="L477" s="8"/>
      <c r="M477" s="8"/>
      <c r="N477" s="8"/>
      <c r="O477" s="8"/>
      <c r="P477" s="8"/>
    </row>
    <row r="478" spans="10:16" ht="12.75">
      <c r="J478" s="8"/>
      <c r="K478" s="8"/>
      <c r="L478" s="8"/>
      <c r="M478" s="8"/>
      <c r="N478" s="8"/>
      <c r="O478" s="8"/>
      <c r="P478" s="8"/>
    </row>
    <row r="479" spans="10:16" ht="12.75">
      <c r="J479" s="8"/>
      <c r="K479" s="8"/>
      <c r="L479" s="8"/>
      <c r="M479" s="8"/>
      <c r="N479" s="8"/>
      <c r="O479" s="8"/>
      <c r="P479" s="8"/>
    </row>
    <row r="480" spans="10:16" ht="12.75">
      <c r="J480" s="8"/>
      <c r="K480" s="8"/>
      <c r="L480" s="8"/>
      <c r="M480" s="8"/>
      <c r="N480" s="8"/>
      <c r="O480" s="8"/>
      <c r="P480" s="8"/>
    </row>
    <row r="481" spans="10:16" ht="12.75">
      <c r="J481" s="8"/>
      <c r="K481" s="8"/>
      <c r="L481" s="8"/>
      <c r="M481" s="8"/>
      <c r="N481" s="8"/>
      <c r="O481" s="8"/>
      <c r="P481" s="8"/>
    </row>
    <row r="482" spans="10:16" ht="12.75">
      <c r="J482" s="8"/>
      <c r="K482" s="8"/>
      <c r="L482" s="8"/>
      <c r="M482" s="8"/>
      <c r="N482" s="8"/>
      <c r="O482" s="8"/>
      <c r="P482" s="8"/>
    </row>
    <row r="483" spans="10:16" ht="12.75">
      <c r="J483" s="8"/>
      <c r="K483" s="8"/>
      <c r="L483" s="8"/>
      <c r="M483" s="8"/>
      <c r="N483" s="8"/>
      <c r="O483" s="8"/>
      <c r="P483" s="8"/>
    </row>
    <row r="484" spans="10:16" ht="12.75">
      <c r="J484" s="8"/>
      <c r="K484" s="8"/>
      <c r="L484" s="8"/>
      <c r="M484" s="8"/>
      <c r="N484" s="8"/>
      <c r="O484" s="8"/>
      <c r="P484" s="8"/>
    </row>
    <row r="485" spans="10:16" ht="12.75">
      <c r="J485" s="8"/>
      <c r="K485" s="8"/>
      <c r="L485" s="8"/>
      <c r="M485" s="8"/>
      <c r="N485" s="8"/>
      <c r="O485" s="8"/>
      <c r="P485" s="8"/>
    </row>
    <row r="486" spans="10:16" ht="12.75">
      <c r="J486" s="8"/>
      <c r="K486" s="8"/>
      <c r="L486" s="8"/>
      <c r="M486" s="8"/>
      <c r="N486" s="8"/>
      <c r="O486" s="8"/>
      <c r="P486" s="8"/>
    </row>
    <row r="487" spans="10:16" ht="12.75">
      <c r="J487" s="8"/>
      <c r="K487" s="8"/>
      <c r="L487" s="8"/>
      <c r="M487" s="8"/>
      <c r="N487" s="8"/>
      <c r="O487" s="8"/>
      <c r="P487" s="8"/>
    </row>
    <row r="488" spans="10:16" ht="12.75">
      <c r="J488" s="8"/>
      <c r="K488" s="8"/>
      <c r="L488" s="8"/>
      <c r="M488" s="8"/>
      <c r="N488" s="8"/>
      <c r="O488" s="8"/>
      <c r="P488" s="8"/>
    </row>
    <row r="489" spans="10:16" ht="12.75">
      <c r="J489" s="8"/>
      <c r="K489" s="8"/>
      <c r="L489" s="8"/>
      <c r="M489" s="8"/>
      <c r="N489" s="8"/>
      <c r="O489" s="8"/>
      <c r="P489" s="8"/>
    </row>
    <row r="490" spans="10:16" ht="12.75">
      <c r="J490" s="8"/>
      <c r="K490" s="8"/>
      <c r="L490" s="8"/>
      <c r="M490" s="8"/>
      <c r="N490" s="8"/>
      <c r="O490" s="8"/>
      <c r="P490" s="8"/>
    </row>
    <row r="491" spans="10:16" ht="12.75">
      <c r="J491" s="8"/>
      <c r="K491" s="8"/>
      <c r="L491" s="8"/>
      <c r="M491" s="8"/>
      <c r="N491" s="8"/>
      <c r="O491" s="8"/>
      <c r="P491" s="8"/>
    </row>
    <row r="492" spans="10:16" ht="12.75">
      <c r="J492" s="8"/>
      <c r="K492" s="8"/>
      <c r="L492" s="8"/>
      <c r="M492" s="8"/>
      <c r="N492" s="8"/>
      <c r="O492" s="8"/>
      <c r="P492" s="8"/>
    </row>
    <row r="493" spans="10:16" ht="12.75">
      <c r="J493" s="8"/>
      <c r="K493" s="8"/>
      <c r="L493" s="8"/>
      <c r="M493" s="8"/>
      <c r="N493" s="8"/>
      <c r="O493" s="8"/>
      <c r="P493" s="8"/>
    </row>
    <row r="494" spans="10:16" ht="12.75">
      <c r="J494" s="8"/>
      <c r="K494" s="8"/>
      <c r="L494" s="8"/>
      <c r="M494" s="8"/>
      <c r="N494" s="8"/>
      <c r="O494" s="8"/>
      <c r="P494" s="8"/>
    </row>
    <row r="495" spans="10:16" ht="12.75">
      <c r="J495" s="8"/>
      <c r="K495" s="8"/>
      <c r="L495" s="8"/>
      <c r="M495" s="8"/>
      <c r="N495" s="8"/>
      <c r="O495" s="8"/>
      <c r="P495" s="8"/>
    </row>
    <row r="496" spans="10:16" ht="12.75">
      <c r="J496" s="8"/>
      <c r="K496" s="8"/>
      <c r="L496" s="8"/>
      <c r="M496" s="8"/>
      <c r="N496" s="8"/>
      <c r="O496" s="8"/>
      <c r="P496" s="8"/>
    </row>
    <row r="497" spans="10:16" ht="12.75">
      <c r="J497" s="8"/>
      <c r="K497" s="8"/>
      <c r="L497" s="8"/>
      <c r="M497" s="8"/>
      <c r="N497" s="8"/>
      <c r="O497" s="8"/>
      <c r="P497" s="8"/>
    </row>
    <row r="498" spans="10:16" ht="12.75">
      <c r="J498" s="8"/>
      <c r="K498" s="8"/>
      <c r="L498" s="8"/>
      <c r="M498" s="8"/>
      <c r="N498" s="8"/>
      <c r="O498" s="8"/>
      <c r="P498" s="8"/>
    </row>
    <row r="499" spans="10:16" ht="12.75">
      <c r="J499" s="8"/>
      <c r="K499" s="8"/>
      <c r="L499" s="8"/>
      <c r="M499" s="8"/>
      <c r="N499" s="8"/>
      <c r="O499" s="8"/>
      <c r="P499" s="8"/>
    </row>
    <row r="500" spans="10:16" ht="12.75">
      <c r="J500" s="8"/>
      <c r="K500" s="8"/>
      <c r="L500" s="8"/>
      <c r="M500" s="8"/>
      <c r="N500" s="8"/>
      <c r="O500" s="8"/>
      <c r="P500" s="8"/>
    </row>
    <row r="501" spans="10:16" ht="12.75">
      <c r="J501" s="8"/>
      <c r="K501" s="8"/>
      <c r="L501" s="8"/>
      <c r="M501" s="8"/>
      <c r="N501" s="8"/>
      <c r="O501" s="8"/>
      <c r="P501" s="8"/>
    </row>
    <row r="502" spans="10:16" ht="12.75">
      <c r="J502" s="8"/>
      <c r="K502" s="8"/>
      <c r="L502" s="8"/>
      <c r="M502" s="8"/>
      <c r="N502" s="8"/>
      <c r="O502" s="8"/>
      <c r="P502" s="8"/>
    </row>
    <row r="503" spans="10:16" ht="12.75">
      <c r="J503" s="8"/>
      <c r="K503" s="8"/>
      <c r="L503" s="8"/>
      <c r="M503" s="8"/>
      <c r="N503" s="8"/>
      <c r="O503" s="8"/>
      <c r="P503" s="8"/>
    </row>
    <row r="504" spans="10:16" ht="12.75">
      <c r="J504" s="8"/>
      <c r="K504" s="8"/>
      <c r="L504" s="8"/>
      <c r="M504" s="8"/>
      <c r="N504" s="8"/>
      <c r="O504" s="8"/>
      <c r="P504" s="8"/>
    </row>
    <row r="505" spans="10:16" ht="12.75">
      <c r="J505" s="8"/>
      <c r="K505" s="8"/>
      <c r="L505" s="8"/>
      <c r="M505" s="8"/>
      <c r="N505" s="8"/>
      <c r="O505" s="8"/>
      <c r="P505" s="8"/>
    </row>
    <row r="506" spans="10:16" ht="12.75">
      <c r="J506" s="8"/>
      <c r="K506" s="8"/>
      <c r="L506" s="8"/>
      <c r="M506" s="8"/>
      <c r="N506" s="8"/>
      <c r="O506" s="8"/>
      <c r="P506" s="8"/>
    </row>
    <row r="507" spans="10:16" ht="12.75">
      <c r="J507" s="8"/>
      <c r="K507" s="8"/>
      <c r="L507" s="8"/>
      <c r="M507" s="8"/>
      <c r="N507" s="8"/>
      <c r="O507" s="8"/>
      <c r="P507" s="8"/>
    </row>
    <row r="508" spans="10:16" ht="12.75">
      <c r="J508" s="8"/>
      <c r="K508" s="8"/>
      <c r="L508" s="8"/>
      <c r="M508" s="8"/>
      <c r="N508" s="8"/>
      <c r="O508" s="8"/>
      <c r="P508" s="8"/>
    </row>
    <row r="509" spans="10:16" ht="12.75">
      <c r="J509" s="8"/>
      <c r="K509" s="8"/>
      <c r="L509" s="8"/>
      <c r="M509" s="8"/>
      <c r="N509" s="8"/>
      <c r="O509" s="8"/>
      <c r="P509" s="8"/>
    </row>
    <row r="510" spans="10:16" ht="12.75">
      <c r="J510" s="8"/>
      <c r="K510" s="8"/>
      <c r="L510" s="8"/>
      <c r="M510" s="8"/>
      <c r="N510" s="8"/>
      <c r="O510" s="8"/>
      <c r="P510" s="8"/>
    </row>
    <row r="511" spans="10:16" ht="12.75">
      <c r="J511" s="8"/>
      <c r="K511" s="8"/>
      <c r="L511" s="8"/>
      <c r="M511" s="8"/>
      <c r="N511" s="8"/>
      <c r="O511" s="8"/>
      <c r="P511" s="8"/>
    </row>
    <row r="512" spans="10:16" ht="12.75">
      <c r="J512" s="8"/>
      <c r="K512" s="8"/>
      <c r="L512" s="8"/>
      <c r="M512" s="8"/>
      <c r="N512" s="8"/>
      <c r="O512" s="8"/>
      <c r="P512" s="8"/>
    </row>
    <row r="513" spans="10:16" ht="12.75">
      <c r="J513" s="8"/>
      <c r="K513" s="8"/>
      <c r="L513" s="8"/>
      <c r="M513" s="8"/>
      <c r="N513" s="8"/>
      <c r="O513" s="8"/>
      <c r="P513" s="8"/>
    </row>
    <row r="514" spans="10:16" ht="12.75">
      <c r="J514" s="8"/>
      <c r="K514" s="8"/>
      <c r="L514" s="8"/>
      <c r="M514" s="8"/>
      <c r="N514" s="8"/>
      <c r="O514" s="8"/>
      <c r="P514" s="8"/>
    </row>
    <row r="515" spans="10:16" ht="12.75">
      <c r="J515" s="8"/>
      <c r="K515" s="8"/>
      <c r="L515" s="8"/>
      <c r="M515" s="8"/>
      <c r="N515" s="8"/>
      <c r="O515" s="8"/>
      <c r="P515" s="8"/>
    </row>
    <row r="516" spans="10:16" ht="12.75">
      <c r="J516" s="8"/>
      <c r="K516" s="8"/>
      <c r="L516" s="8"/>
      <c r="M516" s="8"/>
      <c r="N516" s="8"/>
      <c r="O516" s="8"/>
      <c r="P516" s="8"/>
    </row>
    <row r="517" spans="10:16" ht="12.75">
      <c r="J517" s="8"/>
      <c r="K517" s="8"/>
      <c r="L517" s="8"/>
      <c r="M517" s="8"/>
      <c r="N517" s="8"/>
      <c r="O517" s="8"/>
      <c r="P517" s="8"/>
    </row>
    <row r="518" spans="10:16" ht="12.75">
      <c r="J518" s="8"/>
      <c r="K518" s="8"/>
      <c r="L518" s="8"/>
      <c r="M518" s="8"/>
      <c r="N518" s="8"/>
      <c r="O518" s="8"/>
      <c r="P518" s="8"/>
    </row>
    <row r="519" spans="10:16" ht="12.75">
      <c r="J519" s="8"/>
      <c r="K519" s="8"/>
      <c r="L519" s="8"/>
      <c r="M519" s="8"/>
      <c r="N519" s="8"/>
      <c r="O519" s="8"/>
      <c r="P519" s="8"/>
    </row>
    <row r="520" spans="10:16" ht="12.75">
      <c r="J520" s="8"/>
      <c r="K520" s="8"/>
      <c r="L520" s="8"/>
      <c r="M520" s="8"/>
      <c r="N520" s="8"/>
      <c r="O520" s="8"/>
      <c r="P520" s="8"/>
    </row>
    <row r="521" spans="10:16" ht="12.75">
      <c r="J521" s="8"/>
      <c r="K521" s="8"/>
      <c r="L521" s="8"/>
      <c r="M521" s="8"/>
      <c r="N521" s="8"/>
      <c r="O521" s="8"/>
      <c r="P521" s="8"/>
    </row>
    <row r="522" spans="10:16" ht="12.75">
      <c r="J522" s="8"/>
      <c r="K522" s="8"/>
      <c r="L522" s="8"/>
      <c r="M522" s="8"/>
      <c r="N522" s="8"/>
      <c r="O522" s="8"/>
      <c r="P522" s="8"/>
    </row>
    <row r="523" spans="10:16" ht="12.75">
      <c r="J523" s="8"/>
      <c r="K523" s="8"/>
      <c r="L523" s="8"/>
      <c r="M523" s="8"/>
      <c r="N523" s="8"/>
      <c r="O523" s="8"/>
      <c r="P523" s="8"/>
    </row>
    <row r="524" spans="10:16" ht="12.75">
      <c r="J524" s="8"/>
      <c r="K524" s="8"/>
      <c r="L524" s="8"/>
      <c r="M524" s="8"/>
      <c r="N524" s="8"/>
      <c r="O524" s="8"/>
      <c r="P524" s="8"/>
    </row>
    <row r="525" spans="10:16" ht="12.75">
      <c r="J525" s="8"/>
      <c r="K525" s="8"/>
      <c r="L525" s="8"/>
      <c r="M525" s="8"/>
      <c r="N525" s="8"/>
      <c r="O525" s="8"/>
      <c r="P525" s="8"/>
    </row>
    <row r="526" spans="10:16" ht="12.75">
      <c r="J526" s="8"/>
      <c r="K526" s="8"/>
      <c r="L526" s="8"/>
      <c r="M526" s="8"/>
      <c r="N526" s="8"/>
      <c r="O526" s="8"/>
      <c r="P526" s="8"/>
    </row>
    <row r="527" spans="10:16" ht="12.75">
      <c r="J527" s="8"/>
      <c r="K527" s="8"/>
      <c r="L527" s="8"/>
      <c r="M527" s="8"/>
      <c r="N527" s="8"/>
      <c r="O527" s="8"/>
      <c r="P527" s="8"/>
    </row>
    <row r="528" spans="10:16" ht="12.75">
      <c r="J528" s="8"/>
      <c r="K528" s="8"/>
      <c r="L528" s="8"/>
      <c r="M528" s="8"/>
      <c r="N528" s="8"/>
      <c r="O528" s="8"/>
      <c r="P528" s="8"/>
    </row>
    <row r="529" spans="10:16" ht="12.75">
      <c r="J529" s="8"/>
      <c r="K529" s="8"/>
      <c r="L529" s="8"/>
      <c r="M529" s="8"/>
      <c r="N529" s="8"/>
      <c r="O529" s="8"/>
      <c r="P529" s="8"/>
    </row>
    <row r="530" spans="10:16" ht="12.75">
      <c r="J530" s="8"/>
      <c r="K530" s="8"/>
      <c r="L530" s="8"/>
      <c r="M530" s="8"/>
      <c r="N530" s="8"/>
      <c r="O530" s="8"/>
      <c r="P530" s="8"/>
    </row>
    <row r="531" spans="10:16" ht="12.75">
      <c r="J531" s="8"/>
      <c r="K531" s="8"/>
      <c r="L531" s="8"/>
      <c r="M531" s="8"/>
      <c r="N531" s="8"/>
      <c r="O531" s="8"/>
      <c r="P531" s="8"/>
    </row>
    <row r="532" spans="10:16" ht="12.75">
      <c r="J532" s="8"/>
      <c r="K532" s="8"/>
      <c r="L532" s="8"/>
      <c r="M532" s="8"/>
      <c r="N532" s="8"/>
      <c r="O532" s="8"/>
      <c r="P532" s="8"/>
    </row>
    <row r="533" spans="10:16" ht="12.75">
      <c r="J533" s="8"/>
      <c r="K533" s="8"/>
      <c r="L533" s="8"/>
      <c r="M533" s="8"/>
      <c r="N533" s="8"/>
      <c r="O533" s="8"/>
      <c r="P533" s="8"/>
    </row>
    <row r="534" spans="10:16" ht="12.75">
      <c r="J534" s="8"/>
      <c r="K534" s="8"/>
      <c r="L534" s="8"/>
      <c r="M534" s="8"/>
      <c r="N534" s="8"/>
      <c r="O534" s="8"/>
      <c r="P534" s="8"/>
    </row>
    <row r="535" spans="10:16" ht="12.75">
      <c r="J535" s="8"/>
      <c r="K535" s="8"/>
      <c r="L535" s="8"/>
      <c r="M535" s="8"/>
      <c r="N535" s="8"/>
      <c r="O535" s="8"/>
      <c r="P535" s="8"/>
    </row>
    <row r="536" spans="10:16" ht="12.75">
      <c r="J536" s="8"/>
      <c r="K536" s="8"/>
      <c r="L536" s="8"/>
      <c r="M536" s="8"/>
      <c r="N536" s="8"/>
      <c r="O536" s="8"/>
      <c r="P536" s="8"/>
    </row>
    <row r="537" spans="10:16" ht="12.75">
      <c r="J537" s="8"/>
      <c r="K537" s="8"/>
      <c r="L537" s="8"/>
      <c r="M537" s="8"/>
      <c r="N537" s="8"/>
      <c r="O537" s="8"/>
      <c r="P537" s="8"/>
    </row>
    <row r="538" spans="10:16" ht="12.75">
      <c r="J538" s="8"/>
      <c r="K538" s="8"/>
      <c r="L538" s="8"/>
      <c r="M538" s="8"/>
      <c r="N538" s="8"/>
      <c r="O538" s="8"/>
      <c r="P538" s="8"/>
    </row>
    <row r="539" spans="10:16" ht="12.75">
      <c r="J539" s="8"/>
      <c r="K539" s="8"/>
      <c r="L539" s="8"/>
      <c r="M539" s="8"/>
      <c r="N539" s="8"/>
      <c r="O539" s="8"/>
      <c r="P539" s="8"/>
    </row>
    <row r="540" spans="10:16" ht="12.75">
      <c r="J540" s="8"/>
      <c r="K540" s="8"/>
      <c r="L540" s="8"/>
      <c r="M540" s="8"/>
      <c r="N540" s="8"/>
      <c r="O540" s="8"/>
      <c r="P540" s="8"/>
    </row>
    <row r="541" spans="10:16" ht="12.75">
      <c r="J541" s="8"/>
      <c r="K541" s="8"/>
      <c r="L541" s="8"/>
      <c r="M541" s="8"/>
      <c r="N541" s="8"/>
      <c r="O541" s="8"/>
      <c r="P541" s="8"/>
    </row>
    <row r="542" spans="10:16" ht="12.75">
      <c r="J542" s="8"/>
      <c r="K542" s="8"/>
      <c r="L542" s="8"/>
      <c r="M542" s="8"/>
      <c r="N542" s="8"/>
      <c r="O542" s="8"/>
      <c r="P542" s="8"/>
    </row>
    <row r="543" spans="10:16" ht="12.75">
      <c r="J543" s="8"/>
      <c r="K543" s="8"/>
      <c r="L543" s="8"/>
      <c r="M543" s="8"/>
      <c r="N543" s="8"/>
      <c r="O543" s="8"/>
      <c r="P543" s="8"/>
    </row>
    <row r="544" spans="10:16" ht="12.75">
      <c r="J544" s="8"/>
      <c r="K544" s="8"/>
      <c r="L544" s="8"/>
      <c r="M544" s="8"/>
      <c r="N544" s="8"/>
      <c r="O544" s="8"/>
      <c r="P544" s="8"/>
    </row>
    <row r="545" spans="10:16" ht="12.75">
      <c r="J545" s="8"/>
      <c r="K545" s="8"/>
      <c r="L545" s="8"/>
      <c r="M545" s="8"/>
      <c r="N545" s="8"/>
      <c r="O545" s="8"/>
      <c r="P545" s="8"/>
    </row>
    <row r="546" spans="10:16" ht="12.75">
      <c r="J546" s="8"/>
      <c r="K546" s="8"/>
      <c r="L546" s="8"/>
      <c r="M546" s="8"/>
      <c r="N546" s="8"/>
      <c r="O546" s="8"/>
      <c r="P546" s="8"/>
    </row>
    <row r="547" spans="10:16" ht="12.75">
      <c r="J547" s="8"/>
      <c r="K547" s="8"/>
      <c r="L547" s="8"/>
      <c r="M547" s="8"/>
      <c r="N547" s="8"/>
      <c r="O547" s="8"/>
      <c r="P547" s="8"/>
    </row>
    <row r="548" spans="10:16" ht="12.75">
      <c r="J548" s="8"/>
      <c r="K548" s="8"/>
      <c r="L548" s="8"/>
      <c r="M548" s="8"/>
      <c r="N548" s="8"/>
      <c r="O548" s="8"/>
      <c r="P548" s="8"/>
    </row>
    <row r="549" spans="10:16" ht="12.75">
      <c r="J549" s="8"/>
      <c r="K549" s="8"/>
      <c r="L549" s="8"/>
      <c r="M549" s="8"/>
      <c r="N549" s="8"/>
      <c r="O549" s="8"/>
      <c r="P549" s="8"/>
    </row>
    <row r="550" spans="10:16" ht="12.75">
      <c r="J550" s="8"/>
      <c r="K550" s="8"/>
      <c r="L550" s="8"/>
      <c r="M550" s="8"/>
      <c r="N550" s="8"/>
      <c r="O550" s="8"/>
      <c r="P550" s="8"/>
    </row>
    <row r="551" spans="10:16" ht="12.75">
      <c r="J551" s="8"/>
      <c r="K551" s="8"/>
      <c r="L551" s="8"/>
      <c r="M551" s="8"/>
      <c r="N551" s="8"/>
      <c r="O551" s="8"/>
      <c r="P551" s="8"/>
    </row>
    <row r="552" spans="10:16" ht="12.75">
      <c r="J552" s="8"/>
      <c r="K552" s="8"/>
      <c r="L552" s="8"/>
      <c r="M552" s="8"/>
      <c r="N552" s="8"/>
      <c r="O552" s="8"/>
      <c r="P552" s="8"/>
    </row>
    <row r="553" spans="10:16" ht="12.75">
      <c r="J553" s="8"/>
      <c r="K553" s="8"/>
      <c r="L553" s="8"/>
      <c r="M553" s="8"/>
      <c r="N553" s="8"/>
      <c r="O553" s="8"/>
      <c r="P553" s="8"/>
    </row>
    <row r="554" spans="10:16" ht="12.75">
      <c r="J554" s="8"/>
      <c r="K554" s="8"/>
      <c r="L554" s="8"/>
      <c r="M554" s="8"/>
      <c r="N554" s="8"/>
      <c r="O554" s="8"/>
      <c r="P554" s="8"/>
    </row>
    <row r="555" spans="10:16" ht="12.75">
      <c r="J555" s="8"/>
      <c r="K555" s="8"/>
      <c r="L555" s="8"/>
      <c r="M555" s="8"/>
      <c r="N555" s="8"/>
      <c r="O555" s="8"/>
      <c r="P555" s="8"/>
    </row>
    <row r="556" spans="10:16" ht="12.75">
      <c r="J556" s="8"/>
      <c r="K556" s="8"/>
      <c r="L556" s="8"/>
      <c r="M556" s="8"/>
      <c r="N556" s="8"/>
      <c r="O556" s="8"/>
      <c r="P556" s="8"/>
    </row>
    <row r="557" spans="10:16" ht="12.75">
      <c r="J557" s="8"/>
      <c r="K557" s="8"/>
      <c r="L557" s="8"/>
      <c r="M557" s="8"/>
      <c r="N557" s="8"/>
      <c r="O557" s="8"/>
      <c r="P557" s="8"/>
    </row>
    <row r="558" spans="10:16" ht="12.75">
      <c r="J558" s="8"/>
      <c r="K558" s="8"/>
      <c r="L558" s="8"/>
      <c r="M558" s="8"/>
      <c r="N558" s="8"/>
      <c r="O558" s="8"/>
      <c r="P558" s="8"/>
    </row>
    <row r="559" spans="10:16" ht="12.75">
      <c r="J559" s="8"/>
      <c r="K559" s="8"/>
      <c r="L559" s="8"/>
      <c r="M559" s="8"/>
      <c r="N559" s="8"/>
      <c r="O559" s="8"/>
      <c r="P559" s="8"/>
    </row>
    <row r="560" spans="10:16" ht="12.75">
      <c r="J560" s="8"/>
      <c r="K560" s="8"/>
      <c r="L560" s="8"/>
      <c r="M560" s="8"/>
      <c r="N560" s="8"/>
      <c r="O560" s="8"/>
      <c r="P560" s="8"/>
    </row>
    <row r="561" spans="10:16" ht="12.75">
      <c r="J561" s="8"/>
      <c r="K561" s="8"/>
      <c r="L561" s="8"/>
      <c r="M561" s="8"/>
      <c r="N561" s="8"/>
      <c r="O561" s="8"/>
      <c r="P561" s="8"/>
    </row>
    <row r="562" spans="10:16" ht="12.75">
      <c r="J562" s="8"/>
      <c r="K562" s="8"/>
      <c r="L562" s="8"/>
      <c r="M562" s="8"/>
      <c r="N562" s="8"/>
      <c r="O562" s="8"/>
      <c r="P562" s="8"/>
    </row>
    <row r="563" spans="10:16" ht="12.75">
      <c r="J563" s="8"/>
      <c r="K563" s="8"/>
      <c r="L563" s="8"/>
      <c r="M563" s="8"/>
      <c r="N563" s="8"/>
      <c r="O563" s="8"/>
      <c r="P563" s="8"/>
    </row>
    <row r="564" spans="10:16" ht="12.75">
      <c r="J564" s="8"/>
      <c r="K564" s="8"/>
      <c r="L564" s="8"/>
      <c r="M564" s="8"/>
      <c r="N564" s="8"/>
      <c r="O564" s="8"/>
      <c r="P564" s="8"/>
    </row>
    <row r="565" spans="10:16" ht="12.75">
      <c r="J565" s="8"/>
      <c r="K565" s="8"/>
      <c r="L565" s="8"/>
      <c r="M565" s="8"/>
      <c r="N565" s="8"/>
      <c r="O565" s="8"/>
      <c r="P565" s="8"/>
    </row>
    <row r="566" spans="10:16" ht="12.75">
      <c r="J566" s="8"/>
      <c r="K566" s="8"/>
      <c r="L566" s="8"/>
      <c r="M566" s="8"/>
      <c r="N566" s="8"/>
      <c r="O566" s="8"/>
      <c r="P566" s="8"/>
    </row>
    <row r="567" spans="10:16" ht="12.75">
      <c r="J567" s="8"/>
      <c r="K567" s="8"/>
      <c r="L567" s="8"/>
      <c r="M567" s="8"/>
      <c r="N567" s="8"/>
      <c r="O567" s="8"/>
      <c r="P567" s="8"/>
    </row>
    <row r="568" spans="10:16" ht="12.75">
      <c r="J568" s="8"/>
      <c r="K568" s="8"/>
      <c r="L568" s="8"/>
      <c r="M568" s="8"/>
      <c r="N568" s="8"/>
      <c r="O568" s="8"/>
      <c r="P568" s="8"/>
    </row>
    <row r="569" spans="10:16" ht="12.75">
      <c r="J569" s="8"/>
      <c r="K569" s="8"/>
      <c r="L569" s="8"/>
      <c r="M569" s="8"/>
      <c r="N569" s="8"/>
      <c r="O569" s="8"/>
      <c r="P569" s="8"/>
    </row>
    <row r="570" spans="10:16" ht="12.75">
      <c r="J570" s="8"/>
      <c r="K570" s="8"/>
      <c r="L570" s="8"/>
      <c r="M570" s="8"/>
      <c r="N570" s="8"/>
      <c r="O570" s="8"/>
      <c r="P570" s="8"/>
    </row>
    <row r="571" spans="10:16" ht="12.75">
      <c r="J571" s="8"/>
      <c r="K571" s="8"/>
      <c r="L571" s="8"/>
      <c r="M571" s="8"/>
      <c r="N571" s="8"/>
      <c r="O571" s="8"/>
      <c r="P571" s="8"/>
    </row>
    <row r="572" spans="10:16" ht="12.75">
      <c r="J572" s="8"/>
      <c r="K572" s="8"/>
      <c r="L572" s="8"/>
      <c r="M572" s="8"/>
      <c r="N572" s="8"/>
      <c r="O572" s="8"/>
      <c r="P572" s="8"/>
    </row>
    <row r="573" spans="10:16" ht="12.75">
      <c r="J573" s="8"/>
      <c r="K573" s="8"/>
      <c r="L573" s="8"/>
      <c r="M573" s="8"/>
      <c r="N573" s="8"/>
      <c r="O573" s="8"/>
      <c r="P573" s="8"/>
    </row>
    <row r="574" spans="10:16" ht="12.75">
      <c r="J574" s="8"/>
      <c r="K574" s="8"/>
      <c r="L574" s="8"/>
      <c r="M574" s="8"/>
      <c r="N574" s="8"/>
      <c r="O574" s="8"/>
      <c r="P574" s="8"/>
    </row>
    <row r="575" spans="10:16" ht="12.75">
      <c r="J575" s="8"/>
      <c r="K575" s="8"/>
      <c r="L575" s="8"/>
      <c r="M575" s="8"/>
      <c r="N575" s="8"/>
      <c r="O575" s="8"/>
      <c r="P575" s="8"/>
    </row>
    <row r="576" spans="10:16" ht="12.75">
      <c r="J576" s="8"/>
      <c r="K576" s="8"/>
      <c r="L576" s="8"/>
      <c r="M576" s="8"/>
      <c r="N576" s="8"/>
      <c r="O576" s="8"/>
      <c r="P576" s="8"/>
    </row>
    <row r="577" spans="10:16" ht="12.75">
      <c r="J577" s="8"/>
      <c r="K577" s="8"/>
      <c r="L577" s="8"/>
      <c r="M577" s="8"/>
      <c r="N577" s="8"/>
      <c r="O577" s="8"/>
      <c r="P577" s="8"/>
    </row>
    <row r="578" spans="10:16" ht="12.75">
      <c r="J578" s="8"/>
      <c r="K578" s="8"/>
      <c r="L578" s="8"/>
      <c r="M578" s="8"/>
      <c r="N578" s="8"/>
      <c r="O578" s="8"/>
      <c r="P578" s="8"/>
    </row>
    <row r="579" spans="10:16" ht="12.75">
      <c r="J579" s="8"/>
      <c r="K579" s="8"/>
      <c r="L579" s="8"/>
      <c r="M579" s="8"/>
      <c r="N579" s="8"/>
      <c r="O579" s="8"/>
      <c r="P579" s="8"/>
    </row>
    <row r="580" spans="10:16" ht="12.75">
      <c r="J580" s="8"/>
      <c r="K580" s="8"/>
      <c r="L580" s="8"/>
      <c r="M580" s="8"/>
      <c r="N580" s="8"/>
      <c r="O580" s="8"/>
      <c r="P580" s="8"/>
    </row>
    <row r="581" spans="10:16" ht="12.75">
      <c r="J581" s="8"/>
      <c r="K581" s="8"/>
      <c r="L581" s="8"/>
      <c r="M581" s="8"/>
      <c r="N581" s="8"/>
      <c r="O581" s="8"/>
      <c r="P581" s="8"/>
    </row>
    <row r="582" spans="10:16" ht="12.75">
      <c r="J582" s="8"/>
      <c r="K582" s="8"/>
      <c r="L582" s="8"/>
      <c r="M582" s="8"/>
      <c r="N582" s="8"/>
      <c r="O582" s="8"/>
      <c r="P582" s="8"/>
    </row>
    <row r="583" spans="10:16" ht="12.75">
      <c r="J583" s="8"/>
      <c r="K583" s="8"/>
      <c r="L583" s="8"/>
      <c r="M583" s="8"/>
      <c r="N583" s="8"/>
      <c r="O583" s="8"/>
      <c r="P583" s="8"/>
    </row>
    <row r="584" spans="10:16" ht="12.75">
      <c r="J584" s="8"/>
      <c r="K584" s="8"/>
      <c r="L584" s="8"/>
      <c r="M584" s="8"/>
      <c r="N584" s="8"/>
      <c r="O584" s="8"/>
      <c r="P584" s="8"/>
    </row>
    <row r="585" spans="10:16" ht="12.75">
      <c r="J585" s="8"/>
      <c r="K585" s="8"/>
      <c r="L585" s="8"/>
      <c r="M585" s="8"/>
      <c r="N585" s="8"/>
      <c r="O585" s="8"/>
      <c r="P585" s="8"/>
    </row>
    <row r="586" spans="10:16" ht="12.75">
      <c r="J586" s="8"/>
      <c r="K586" s="8"/>
      <c r="L586" s="8"/>
      <c r="M586" s="8"/>
      <c r="N586" s="8"/>
      <c r="O586" s="8"/>
      <c r="P586" s="8"/>
    </row>
    <row r="587" spans="10:16" ht="12.75">
      <c r="J587" s="8"/>
      <c r="K587" s="8"/>
      <c r="L587" s="8"/>
      <c r="M587" s="8"/>
      <c r="N587" s="8"/>
      <c r="O587" s="8"/>
      <c r="P587" s="8"/>
    </row>
    <row r="588" spans="10:16" ht="12.75">
      <c r="J588" s="8"/>
      <c r="K588" s="8"/>
      <c r="L588" s="8"/>
      <c r="M588" s="8"/>
      <c r="N588" s="8"/>
      <c r="O588" s="8"/>
      <c r="P588" s="8"/>
    </row>
    <row r="589" spans="10:16" ht="12.75">
      <c r="J589" s="8"/>
      <c r="K589" s="8"/>
      <c r="L589" s="8"/>
      <c r="M589" s="8"/>
      <c r="N589" s="8"/>
      <c r="O589" s="8"/>
      <c r="P589" s="8"/>
    </row>
    <row r="590" spans="10:16" ht="12.75">
      <c r="J590" s="8"/>
      <c r="K590" s="8"/>
      <c r="L590" s="8"/>
      <c r="M590" s="8"/>
      <c r="N590" s="8"/>
      <c r="O590" s="8"/>
      <c r="P590" s="8"/>
    </row>
    <row r="591" spans="11:16" ht="12.75">
      <c r="K591" s="8"/>
      <c r="L591" s="8"/>
      <c r="M591" s="8"/>
      <c r="N591" s="8"/>
      <c r="O591" s="8"/>
      <c r="P591" s="8"/>
    </row>
  </sheetData>
  <mergeCells count="1">
    <mergeCell ref="A69:I6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1" r:id="rId1"/>
  <headerFooter alignWithMargins="0">
    <oddFooter>&amp;CTab2002.xls</oddFooter>
  </headerFooter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43.7109375" style="0" customWidth="1"/>
    <col min="2" max="5" width="10.7109375" style="0" customWidth="1"/>
  </cols>
  <sheetData>
    <row r="1" spans="1:4" ht="18" customHeight="1">
      <c r="A1" s="11" t="s">
        <v>180</v>
      </c>
      <c r="B1" s="11"/>
      <c r="C1" s="11"/>
      <c r="D1" s="17"/>
    </row>
    <row r="2" spans="1:2" ht="15" customHeight="1">
      <c r="A2" s="96"/>
      <c r="B2" s="61"/>
    </row>
    <row r="3" spans="1:5" ht="15" customHeight="1">
      <c r="A3" s="12" t="s">
        <v>63</v>
      </c>
      <c r="B3" s="178">
        <v>37986</v>
      </c>
      <c r="C3" s="179">
        <v>37621</v>
      </c>
      <c r="D3" s="180">
        <v>37256</v>
      </c>
      <c r="E3" s="180">
        <v>36891</v>
      </c>
    </row>
    <row r="4" spans="1:5" ht="15" customHeight="1">
      <c r="A4" t="s">
        <v>80</v>
      </c>
      <c r="B4" s="158">
        <v>313.787</v>
      </c>
      <c r="C4" s="1">
        <v>338.8</v>
      </c>
      <c r="D4" s="1">
        <v>368.4</v>
      </c>
      <c r="E4" s="1">
        <v>293.8</v>
      </c>
    </row>
    <row r="5" spans="1:5" ht="15" customHeight="1">
      <c r="A5" t="s">
        <v>64</v>
      </c>
      <c r="B5" s="158">
        <v>182.332</v>
      </c>
      <c r="C5" s="1">
        <v>171.1</v>
      </c>
      <c r="D5" s="1">
        <v>135.8</v>
      </c>
      <c r="E5" s="1">
        <v>130.2</v>
      </c>
    </row>
    <row r="6" spans="1:8" ht="13.5" customHeight="1">
      <c r="A6" s="2" t="s">
        <v>65</v>
      </c>
      <c r="B6" s="162">
        <v>84.306</v>
      </c>
      <c r="C6" s="99">
        <v>83.3</v>
      </c>
      <c r="D6" s="99">
        <v>93.5</v>
      </c>
      <c r="E6" s="99">
        <v>51.6</v>
      </c>
      <c r="F6" s="1"/>
      <c r="G6" s="1"/>
      <c r="H6" s="1"/>
    </row>
    <row r="7" spans="1:8" ht="15" customHeight="1">
      <c r="A7" t="s">
        <v>66</v>
      </c>
      <c r="B7" s="158">
        <v>744.251</v>
      </c>
      <c r="C7" s="1">
        <v>649.2</v>
      </c>
      <c r="D7" s="1">
        <v>604.3</v>
      </c>
      <c r="E7" s="1">
        <v>633.9</v>
      </c>
      <c r="F7" s="1"/>
      <c r="G7" s="1"/>
      <c r="H7" s="1"/>
    </row>
    <row r="8" spans="1:8" ht="15" customHeight="1">
      <c r="A8" s="2" t="s">
        <v>67</v>
      </c>
      <c r="B8" s="162">
        <v>11.319</v>
      </c>
      <c r="C8" s="99">
        <v>11.5</v>
      </c>
      <c r="D8" s="99">
        <v>13.9</v>
      </c>
      <c r="E8" s="99">
        <v>15.8</v>
      </c>
      <c r="F8" s="1"/>
      <c r="G8" s="1"/>
      <c r="H8" s="1"/>
    </row>
    <row r="9" spans="1:8" ht="15" customHeight="1">
      <c r="A9" s="2" t="s">
        <v>65</v>
      </c>
      <c r="B9" s="162">
        <v>180.509</v>
      </c>
      <c r="C9" s="99">
        <v>153.8</v>
      </c>
      <c r="D9" s="99">
        <v>137.7</v>
      </c>
      <c r="E9" s="99">
        <v>123.6</v>
      </c>
      <c r="F9" s="1"/>
      <c r="G9" s="1"/>
      <c r="H9" s="1"/>
    </row>
    <row r="10" spans="1:8" ht="15" customHeight="1">
      <c r="A10" t="s">
        <v>68</v>
      </c>
      <c r="B10" s="164">
        <v>0.017</v>
      </c>
      <c r="C10" s="23">
        <v>3.5</v>
      </c>
      <c r="D10" s="1">
        <v>3.3</v>
      </c>
      <c r="E10" s="1">
        <v>6.5</v>
      </c>
      <c r="F10" s="1"/>
      <c r="G10" s="1"/>
      <c r="H10" s="1"/>
    </row>
    <row r="11" spans="1:8" ht="15" customHeight="1">
      <c r="A11" s="7" t="s">
        <v>45</v>
      </c>
      <c r="B11" s="159">
        <v>34.023</v>
      </c>
      <c r="C11" s="9">
        <v>19</v>
      </c>
      <c r="D11" s="9">
        <v>17.7</v>
      </c>
      <c r="E11" s="9">
        <v>19.6</v>
      </c>
      <c r="F11" s="1"/>
      <c r="G11" s="1"/>
      <c r="H11" s="1"/>
    </row>
    <row r="12" spans="1:8" ht="15" customHeight="1">
      <c r="A12" s="122" t="s">
        <v>7</v>
      </c>
      <c r="B12" s="123">
        <f>SUM(B4:B5,B7,B10:B11)</f>
        <v>1274.4099999999999</v>
      </c>
      <c r="C12" s="123">
        <f>SUM(C4:C5,C7,C10:C11)</f>
        <v>1181.6</v>
      </c>
      <c r="D12" s="123">
        <f>SUM(D4:D5,D7,D10:D11)</f>
        <v>1129.5</v>
      </c>
      <c r="E12" s="123">
        <f>SUM(E4:E5,E7,E10:E11)</f>
        <v>1084</v>
      </c>
      <c r="F12" s="1"/>
      <c r="G12" s="1"/>
      <c r="H12" s="1"/>
    </row>
    <row r="13" spans="3:8" ht="15" customHeight="1">
      <c r="C13" s="1"/>
      <c r="D13" s="1"/>
      <c r="E13" s="1"/>
      <c r="F13" s="1"/>
      <c r="G13" s="1"/>
      <c r="H13" s="1"/>
    </row>
    <row r="14" spans="1:8" ht="19.5" customHeight="1">
      <c r="A14" t="s">
        <v>240</v>
      </c>
      <c r="B14" s="158"/>
      <c r="C14" s="1"/>
      <c r="D14" s="1"/>
      <c r="E14" s="1"/>
      <c r="F14" s="1"/>
      <c r="G14" s="1"/>
      <c r="H14" s="1"/>
    </row>
    <row r="15" spans="3:8" ht="15" customHeight="1">
      <c r="C15" s="1"/>
      <c r="D15" s="1"/>
      <c r="E15" s="1"/>
      <c r="F15" s="1"/>
      <c r="G15" s="1"/>
      <c r="H15" s="1"/>
    </row>
    <row r="16" spans="3:8" ht="15" customHeight="1">
      <c r="C16" s="1"/>
      <c r="D16" s="1"/>
      <c r="E16" s="1"/>
      <c r="F16" s="1"/>
      <c r="G16" s="1"/>
      <c r="H16" s="1"/>
    </row>
    <row r="17" spans="3:8" ht="15" customHeight="1">
      <c r="C17" s="1"/>
      <c r="D17" s="1"/>
      <c r="E17" s="1"/>
      <c r="F17" s="1"/>
      <c r="G17" s="1"/>
      <c r="H17" s="1"/>
    </row>
    <row r="18" spans="3:8" ht="15" customHeight="1">
      <c r="C18" s="1"/>
      <c r="D18" s="1"/>
      <c r="E18" s="1"/>
      <c r="F18" s="1"/>
      <c r="G18" s="1"/>
      <c r="H18" s="1"/>
    </row>
    <row r="19" spans="3:8" ht="15" customHeight="1">
      <c r="C19" s="1"/>
      <c r="D19" s="1"/>
      <c r="E19" s="1"/>
      <c r="F19" s="1"/>
      <c r="G19" s="1"/>
      <c r="H19" s="1"/>
    </row>
    <row r="20" spans="3:8" ht="15" customHeight="1">
      <c r="C20" s="1"/>
      <c r="D20" s="1"/>
      <c r="E20" s="1"/>
      <c r="F20" s="1"/>
      <c r="G20" s="1"/>
      <c r="H20" s="1"/>
    </row>
    <row r="21" spans="3:8" ht="15" customHeight="1">
      <c r="C21" s="1"/>
      <c r="D21" s="1"/>
      <c r="E21" s="1"/>
      <c r="F21" s="1"/>
      <c r="G21" s="1"/>
      <c r="H21" s="1"/>
    </row>
    <row r="22" spans="3:8" ht="15" customHeight="1">
      <c r="C22" s="1"/>
      <c r="D22" s="1"/>
      <c r="E22" s="1"/>
      <c r="F22" s="1"/>
      <c r="G22" s="1"/>
      <c r="H22" s="1"/>
    </row>
    <row r="23" spans="3:8" ht="15" customHeight="1">
      <c r="C23" s="1"/>
      <c r="D23" s="1"/>
      <c r="E23" s="1"/>
      <c r="F23" s="1"/>
      <c r="G23" s="1"/>
      <c r="H23" s="1"/>
    </row>
    <row r="24" spans="3:8" ht="15" customHeight="1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D6" sqref="D6:D13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ht="18" customHeight="1">
      <c r="A1" s="11" t="s">
        <v>228</v>
      </c>
    </row>
    <row r="2" spans="1:4" ht="15" customHeight="1">
      <c r="A2" s="96"/>
      <c r="B2" s="7"/>
      <c r="C2" s="7"/>
      <c r="D2" s="7"/>
    </row>
    <row r="3" spans="1:5" ht="15" customHeight="1">
      <c r="A3" s="10"/>
      <c r="B3" s="19" t="s">
        <v>14</v>
      </c>
      <c r="C3" s="10"/>
      <c r="D3" s="10" t="s">
        <v>69</v>
      </c>
      <c r="E3" s="8"/>
    </row>
    <row r="4" spans="1:5" ht="15" customHeight="1">
      <c r="A4" s="24"/>
      <c r="B4" s="19" t="s">
        <v>70</v>
      </c>
      <c r="C4" s="10"/>
      <c r="D4" s="10"/>
      <c r="E4" s="8"/>
    </row>
    <row r="5" spans="1:5" ht="15" customHeight="1">
      <c r="A5" s="12"/>
      <c r="B5" s="20" t="s">
        <v>113</v>
      </c>
      <c r="C5" s="12"/>
      <c r="D5" s="12"/>
      <c r="E5" s="37"/>
    </row>
    <row r="6" spans="1:7" ht="15" customHeight="1">
      <c r="A6" s="211" t="s">
        <v>71</v>
      </c>
      <c r="B6" s="23">
        <v>42571</v>
      </c>
      <c r="C6" s="28"/>
      <c r="D6" s="4" t="s">
        <v>32</v>
      </c>
      <c r="E6" s="102"/>
      <c r="F6" s="1"/>
      <c r="G6" s="1"/>
    </row>
    <row r="7" spans="1:7" ht="15" customHeight="1">
      <c r="A7" s="25" t="s">
        <v>106</v>
      </c>
      <c r="B7" s="23">
        <v>30887</v>
      </c>
      <c r="C7" s="28"/>
      <c r="D7" s="4" t="s">
        <v>102</v>
      </c>
      <c r="E7" s="46"/>
      <c r="F7" s="1"/>
      <c r="G7" s="1"/>
    </row>
    <row r="8" spans="1:7" ht="15" customHeight="1">
      <c r="A8" s="25" t="s">
        <v>204</v>
      </c>
      <c r="B8" s="23">
        <v>26458</v>
      </c>
      <c r="C8" s="28"/>
      <c r="D8" s="4" t="s">
        <v>78</v>
      </c>
      <c r="E8" s="46"/>
      <c r="F8" s="1"/>
      <c r="G8" s="1"/>
    </row>
    <row r="9" spans="1:7" ht="15" customHeight="1">
      <c r="A9" s="25" t="s">
        <v>72</v>
      </c>
      <c r="B9" s="23">
        <v>19074</v>
      </c>
      <c r="C9" s="28"/>
      <c r="D9" s="4" t="s">
        <v>20</v>
      </c>
      <c r="E9" s="46"/>
      <c r="F9" s="1"/>
      <c r="G9" s="1"/>
    </row>
    <row r="10" spans="1:7" ht="15" customHeight="1">
      <c r="A10" s="25" t="s">
        <v>99</v>
      </c>
      <c r="B10" s="23">
        <v>7135</v>
      </c>
      <c r="C10" s="66"/>
      <c r="D10" s="23" t="s">
        <v>90</v>
      </c>
      <c r="E10" s="46"/>
      <c r="F10" s="1"/>
      <c r="G10" s="1"/>
    </row>
    <row r="11" spans="1:7" ht="15" customHeight="1">
      <c r="A11" s="25" t="s">
        <v>107</v>
      </c>
      <c r="B11" s="23">
        <v>5868</v>
      </c>
      <c r="C11" s="28"/>
      <c r="D11" s="4" t="s">
        <v>88</v>
      </c>
      <c r="E11" s="46"/>
      <c r="F11" s="1"/>
      <c r="G11" s="1"/>
    </row>
    <row r="12" spans="1:7" ht="15" customHeight="1">
      <c r="A12" s="25" t="s">
        <v>230</v>
      </c>
      <c r="B12" s="23">
        <v>4866</v>
      </c>
      <c r="C12" s="28"/>
      <c r="D12" s="4" t="s">
        <v>231</v>
      </c>
      <c r="E12" s="46"/>
      <c r="F12" s="1"/>
      <c r="G12" s="1"/>
    </row>
    <row r="13" spans="1:7" ht="15" customHeight="1">
      <c r="A13" s="18" t="s">
        <v>229</v>
      </c>
      <c r="B13" s="58">
        <v>1262</v>
      </c>
      <c r="C13" s="98"/>
      <c r="D13" s="29" t="s">
        <v>163</v>
      </c>
      <c r="E13" s="46"/>
      <c r="F13" s="1"/>
      <c r="G13" s="1"/>
    </row>
    <row r="14" spans="1:7" ht="22.5" customHeight="1">
      <c r="A14" t="s">
        <v>145</v>
      </c>
      <c r="B14" s="4"/>
      <c r="C14" s="4"/>
      <c r="D14" s="4"/>
      <c r="E14" s="46"/>
      <c r="F14" s="1"/>
      <c r="G14" s="1"/>
    </row>
    <row r="15" spans="2:7" ht="15" customHeight="1">
      <c r="B15" s="1"/>
      <c r="C15" s="1"/>
      <c r="D15" s="1"/>
      <c r="E15" s="46"/>
      <c r="F15" s="1"/>
      <c r="G15" s="1"/>
    </row>
    <row r="16" spans="2:7" ht="18.75" customHeight="1">
      <c r="B16" s="1"/>
      <c r="C16" s="1"/>
      <c r="D16" s="1"/>
      <c r="E16" s="46"/>
      <c r="F16" s="1"/>
      <c r="G16" s="1"/>
    </row>
    <row r="17" spans="2:7" ht="15" customHeight="1">
      <c r="B17" s="1"/>
      <c r="C17" s="1"/>
      <c r="D17" s="1"/>
      <c r="E17" s="15"/>
      <c r="F17" s="1"/>
      <c r="G17" s="1"/>
    </row>
    <row r="18" spans="2:7" ht="15" customHeight="1">
      <c r="B18" s="1"/>
      <c r="C18" s="1"/>
      <c r="D18" s="15"/>
      <c r="E18" s="46"/>
      <c r="F18" s="1"/>
      <c r="G18" s="1"/>
    </row>
    <row r="19" spans="2:7" ht="15" customHeight="1">
      <c r="B19" s="1"/>
      <c r="C19" s="1"/>
      <c r="D19" s="15"/>
      <c r="E19" s="46"/>
      <c r="F19" s="1"/>
      <c r="G19" s="1"/>
    </row>
    <row r="20" spans="2:7" ht="15" customHeight="1">
      <c r="B20" s="1"/>
      <c r="C20" s="1"/>
      <c r="D20" s="15"/>
      <c r="E20" s="46"/>
      <c r="F20" s="1"/>
      <c r="G20" s="1"/>
    </row>
    <row r="21" spans="2:7" ht="15" customHeight="1">
      <c r="B21" s="1"/>
      <c r="C21" s="1"/>
      <c r="D21" s="15"/>
      <c r="E21" s="46"/>
      <c r="F21" s="1"/>
      <c r="G21" s="1"/>
    </row>
    <row r="22" spans="2:7" ht="15" customHeight="1">
      <c r="B22" s="1"/>
      <c r="C22" s="1"/>
      <c r="D22" s="15"/>
      <c r="E22" s="46"/>
      <c r="F22" s="1"/>
      <c r="G22" s="1"/>
    </row>
    <row r="23" spans="1:7" ht="15" customHeight="1">
      <c r="A23" s="26"/>
      <c r="B23" s="1"/>
      <c r="C23" s="1"/>
      <c r="D23" s="15"/>
      <c r="E23" s="46"/>
      <c r="F23" s="1"/>
      <c r="G23" s="1"/>
    </row>
    <row r="24" spans="1:7" ht="15" customHeight="1">
      <c r="A24" s="8"/>
      <c r="B24" s="1"/>
      <c r="C24" s="1"/>
      <c r="D24" s="15"/>
      <c r="E24" s="46"/>
      <c r="F24" s="1"/>
      <c r="G24" s="1"/>
    </row>
    <row r="25" spans="1:7" ht="15" customHeight="1">
      <c r="A25" s="24"/>
      <c r="B25" s="15"/>
      <c r="C25" s="15"/>
      <c r="D25" s="15"/>
      <c r="E25" s="46"/>
      <c r="F25" s="1"/>
      <c r="G25" s="1"/>
    </row>
    <row r="26" spans="1:7" ht="15" customHeight="1">
      <c r="A26" s="24"/>
      <c r="B26" s="15"/>
      <c r="C26" s="15"/>
      <c r="D26" s="15"/>
      <c r="E26" s="46"/>
      <c r="F26" s="1"/>
      <c r="G26" s="1"/>
    </row>
    <row r="27" spans="1:7" ht="15" customHeight="1">
      <c r="A27" s="24"/>
      <c r="B27" s="15"/>
      <c r="C27" s="15"/>
      <c r="D27" s="15"/>
      <c r="E27" s="46"/>
      <c r="F27" s="1"/>
      <c r="G27" s="1"/>
    </row>
    <row r="28" spans="1:7" ht="15" customHeight="1">
      <c r="A28" s="31"/>
      <c r="B28" s="15"/>
      <c r="C28" s="15"/>
      <c r="D28" s="15"/>
      <c r="E28" s="46"/>
      <c r="F28" s="1"/>
      <c r="G28" s="1"/>
    </row>
    <row r="29" spans="1:7" ht="15" customHeight="1">
      <c r="A29" s="31"/>
      <c r="B29" s="103"/>
      <c r="C29" s="48"/>
      <c r="D29" s="48"/>
      <c r="E29" s="99"/>
      <c r="F29" s="1"/>
      <c r="G29" s="1"/>
    </row>
    <row r="30" spans="1:7" ht="15" customHeight="1">
      <c r="A30" s="31"/>
      <c r="B30" s="103"/>
      <c r="C30" s="48"/>
      <c r="D30" s="48"/>
      <c r="E30" s="99"/>
      <c r="F30" s="1"/>
      <c r="G30" s="1"/>
    </row>
    <row r="31" spans="1:7" ht="15" customHeight="1">
      <c r="A31" s="31"/>
      <c r="B31" s="103"/>
      <c r="C31" s="48"/>
      <c r="D31" s="48"/>
      <c r="E31" s="1"/>
      <c r="F31" s="1"/>
      <c r="G31" s="1"/>
    </row>
    <row r="32" spans="1:7" ht="12.75">
      <c r="A32" s="31"/>
      <c r="B32" s="32"/>
      <c r="C32" s="32"/>
      <c r="D32" s="32"/>
      <c r="E32" s="1"/>
      <c r="F32" s="1"/>
      <c r="G32" s="1"/>
    </row>
    <row r="33" spans="1:7" ht="12.75">
      <c r="A33" s="31"/>
      <c r="B33" s="32"/>
      <c r="C33" s="32"/>
      <c r="D33" s="32"/>
      <c r="E33" s="1"/>
      <c r="F33" s="1"/>
      <c r="G33" s="1"/>
    </row>
    <row r="34" spans="1:7" ht="12.75">
      <c r="A34" s="31"/>
      <c r="B34" s="32"/>
      <c r="C34" s="32"/>
      <c r="D34" s="32"/>
      <c r="E34" s="1"/>
      <c r="F34" s="1"/>
      <c r="G34" s="1"/>
    </row>
    <row r="35" spans="1:7" ht="12.75">
      <c r="A35" s="8"/>
      <c r="B35" s="32"/>
      <c r="C35" s="32"/>
      <c r="D35" s="32"/>
      <c r="E35" s="1"/>
      <c r="F35" s="1"/>
      <c r="G35" s="1"/>
    </row>
    <row r="36" spans="1:7" ht="12.75">
      <c r="A36" s="41"/>
      <c r="B36" s="32"/>
      <c r="C36" s="32"/>
      <c r="D36" s="32"/>
      <c r="E36" s="1"/>
      <c r="F36" s="1"/>
      <c r="G36" s="1"/>
    </row>
    <row r="37" spans="1:7" ht="12.75">
      <c r="A37" s="8"/>
      <c r="B37" s="32"/>
      <c r="C37" s="32"/>
      <c r="D37" s="32"/>
      <c r="E37" s="1"/>
      <c r="F37" s="1"/>
      <c r="G37" s="1"/>
    </row>
    <row r="38" spans="1:7" ht="12.75">
      <c r="A38" s="8"/>
      <c r="B38" s="32"/>
      <c r="C38" s="32"/>
      <c r="D38" s="32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1:7" ht="12.75">
      <c r="A49" s="8"/>
      <c r="B49" s="15"/>
      <c r="C49" s="15"/>
      <c r="D49" s="15"/>
      <c r="E49" s="1"/>
      <c r="F49" s="1"/>
      <c r="G49" s="1"/>
    </row>
    <row r="50" spans="1:7" ht="12.75">
      <c r="A50" s="8"/>
      <c r="B50" s="15"/>
      <c r="C50" s="15"/>
      <c r="D50" s="15"/>
      <c r="E50" s="1"/>
      <c r="F50" s="1"/>
      <c r="G50" s="1"/>
    </row>
    <row r="51" spans="2:7" ht="12.75">
      <c r="B51" s="15"/>
      <c r="C51" s="15"/>
      <c r="D51" s="15"/>
      <c r="E51" s="1"/>
      <c r="F51" s="1"/>
      <c r="G51" s="1"/>
    </row>
    <row r="52" spans="2:7" ht="12.75">
      <c r="B52" s="15"/>
      <c r="C52" s="15"/>
      <c r="D52" s="15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&amp;CTab2002.xls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E26" sqref="E26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2.57421875" style="0" customWidth="1"/>
  </cols>
  <sheetData>
    <row r="1" spans="1:3" ht="18" customHeight="1">
      <c r="A1" s="11" t="s">
        <v>220</v>
      </c>
      <c r="B1" s="11"/>
      <c r="C1" s="11"/>
    </row>
    <row r="2" spans="1:4" ht="15" customHeight="1">
      <c r="A2" s="96"/>
      <c r="B2" s="7"/>
      <c r="C2" s="7"/>
      <c r="D2" s="7"/>
    </row>
    <row r="3" spans="1:5" ht="15" customHeight="1">
      <c r="A3" s="8"/>
      <c r="B3" s="21" t="s">
        <v>46</v>
      </c>
      <c r="C3" s="43"/>
      <c r="D3" s="24" t="s">
        <v>69</v>
      </c>
      <c r="E3" s="37"/>
    </row>
    <row r="4" spans="1:5" ht="15" customHeight="1">
      <c r="A4" s="7"/>
      <c r="B4" s="20" t="s">
        <v>114</v>
      </c>
      <c r="C4" s="27"/>
      <c r="D4" s="12"/>
      <c r="E4" s="30"/>
    </row>
    <row r="5" spans="1:5" ht="15" customHeight="1">
      <c r="A5" s="25" t="s">
        <v>108</v>
      </c>
      <c r="B5" s="54">
        <v>60870.5</v>
      </c>
      <c r="C5" s="55"/>
      <c r="D5" s="25" t="s">
        <v>183</v>
      </c>
      <c r="E5" s="30"/>
    </row>
    <row r="6" spans="1:7" ht="15" customHeight="1">
      <c r="A6" s="25" t="s">
        <v>181</v>
      </c>
      <c r="B6" s="54">
        <v>34725.6</v>
      </c>
      <c r="C6" s="54"/>
      <c r="D6" s="52" t="s">
        <v>148</v>
      </c>
      <c r="E6" s="46"/>
      <c r="F6" s="1"/>
      <c r="G6" s="1"/>
    </row>
    <row r="7" spans="1:7" ht="15" customHeight="1">
      <c r="A7" s="16" t="s">
        <v>89</v>
      </c>
      <c r="B7" s="23">
        <v>49430.079</v>
      </c>
      <c r="C7" s="23"/>
      <c r="D7" s="23" t="s">
        <v>139</v>
      </c>
      <c r="E7" s="46"/>
      <c r="F7" s="1"/>
      <c r="G7" s="1"/>
    </row>
    <row r="8" spans="1:7" ht="15" customHeight="1">
      <c r="A8" s="25" t="s">
        <v>164</v>
      </c>
      <c r="B8" s="54">
        <v>24700</v>
      </c>
      <c r="C8" s="54"/>
      <c r="D8" s="52" t="s">
        <v>85</v>
      </c>
      <c r="E8" s="46"/>
      <c r="F8" s="1"/>
      <c r="G8" s="1"/>
    </row>
    <row r="9" spans="1:7" ht="15" customHeight="1">
      <c r="A9" s="18" t="s">
        <v>73</v>
      </c>
      <c r="B9" s="72">
        <v>4609</v>
      </c>
      <c r="C9" s="56"/>
      <c r="D9" s="101" t="s">
        <v>0</v>
      </c>
      <c r="E9" s="46"/>
      <c r="F9" s="1"/>
      <c r="G9" s="1"/>
    </row>
    <row r="10" spans="2:7" ht="15" customHeight="1">
      <c r="B10" s="1"/>
      <c r="C10" s="1"/>
      <c r="D10" s="1"/>
      <c r="E10" s="1"/>
      <c r="F10" s="1"/>
      <c r="G10" s="1"/>
    </row>
    <row r="11" spans="1:7" ht="16.5" customHeight="1">
      <c r="A11" s="35" t="s">
        <v>246</v>
      </c>
      <c r="B11" s="1"/>
      <c r="C11" s="1"/>
      <c r="D11" s="1"/>
      <c r="E11" s="1"/>
      <c r="F11" s="1"/>
      <c r="G11" s="1"/>
    </row>
    <row r="12" spans="1:7" ht="12" customHeight="1">
      <c r="A12" s="35" t="s">
        <v>182</v>
      </c>
      <c r="B12" s="1"/>
      <c r="C12" s="1"/>
      <c r="D12" s="1"/>
      <c r="E12" s="1"/>
      <c r="F12" s="1"/>
      <c r="G12" s="1"/>
    </row>
    <row r="13" spans="1:7" ht="19.5" customHeight="1">
      <c r="A13" t="s">
        <v>138</v>
      </c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4" sqref="A4:A14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ht="18" customHeight="1">
      <c r="A1" s="11" t="s">
        <v>223</v>
      </c>
    </row>
    <row r="2" spans="1:4" ht="15" customHeight="1">
      <c r="A2" s="96"/>
      <c r="B2" s="7"/>
      <c r="C2" s="8"/>
      <c r="D2" s="8"/>
    </row>
    <row r="3" spans="1:4" ht="29.25" customHeight="1">
      <c r="A3" s="116"/>
      <c r="B3" s="117" t="s">
        <v>184</v>
      </c>
      <c r="C3" s="118" t="s">
        <v>42</v>
      </c>
      <c r="D3" s="8"/>
    </row>
    <row r="4" spans="1:3" ht="15" customHeight="1">
      <c r="A4" s="8" t="s">
        <v>74</v>
      </c>
      <c r="B4" s="15">
        <v>306675</v>
      </c>
      <c r="C4" s="74">
        <f>(B4/$B$15)*100</f>
        <v>27.296732910180204</v>
      </c>
    </row>
    <row r="5" spans="1:3" ht="15" customHeight="1">
      <c r="A5" s="31" t="s">
        <v>91</v>
      </c>
      <c r="B5" s="32">
        <v>224898.2</v>
      </c>
      <c r="C5" s="74">
        <f aca="true" t="shared" si="0" ref="C5:C14">(B5/$B$15)*100</f>
        <v>20.017888961866113</v>
      </c>
    </row>
    <row r="6" spans="1:7" ht="15" customHeight="1">
      <c r="A6" s="59" t="s">
        <v>100</v>
      </c>
      <c r="B6" s="32">
        <v>199085.3</v>
      </c>
      <c r="C6" s="74">
        <f t="shared" si="0"/>
        <v>17.72031714500073</v>
      </c>
      <c r="D6" s="1"/>
      <c r="E6" s="1"/>
      <c r="F6" s="1"/>
      <c r="G6" s="1"/>
    </row>
    <row r="7" spans="1:7" ht="15" customHeight="1">
      <c r="A7" s="59" t="s">
        <v>146</v>
      </c>
      <c r="B7" s="32">
        <v>124704.7</v>
      </c>
      <c r="C7" s="74">
        <f t="shared" si="0"/>
        <v>11.099799098538027</v>
      </c>
      <c r="D7" s="1"/>
      <c r="E7" s="1"/>
      <c r="F7" s="1"/>
      <c r="G7" s="1"/>
    </row>
    <row r="8" spans="1:7" ht="15" customHeight="1">
      <c r="A8" s="31" t="s">
        <v>101</v>
      </c>
      <c r="B8" s="32">
        <v>107803.5</v>
      </c>
      <c r="C8" s="74">
        <f t="shared" si="0"/>
        <v>9.595445818154763</v>
      </c>
      <c r="D8" s="1"/>
      <c r="E8" s="1"/>
      <c r="F8" s="1"/>
      <c r="G8" s="1"/>
    </row>
    <row r="9" spans="1:7" ht="15" customHeight="1">
      <c r="A9" s="31" t="s">
        <v>147</v>
      </c>
      <c r="B9" s="32">
        <v>93425.9</v>
      </c>
      <c r="C9" s="74">
        <f t="shared" si="0"/>
        <v>8.315714809466716</v>
      </c>
      <c r="D9" s="1"/>
      <c r="E9" s="1"/>
      <c r="F9" s="1"/>
      <c r="G9" s="1"/>
    </row>
    <row r="10" spans="1:7" ht="15" customHeight="1">
      <c r="A10" s="31" t="s">
        <v>92</v>
      </c>
      <c r="B10" s="32">
        <v>39061.4</v>
      </c>
      <c r="C10" s="74">
        <f t="shared" si="0"/>
        <v>3.476803139798527</v>
      </c>
      <c r="D10" s="1"/>
      <c r="E10" s="1"/>
      <c r="F10" s="1"/>
      <c r="G10" s="1"/>
    </row>
    <row r="11" spans="1:7" ht="15" customHeight="1">
      <c r="A11" s="31" t="s">
        <v>140</v>
      </c>
      <c r="B11" s="32">
        <v>16141.9</v>
      </c>
      <c r="C11" s="74">
        <f t="shared" si="0"/>
        <v>1.4367689996342639</v>
      </c>
      <c r="D11" s="1"/>
      <c r="E11" s="1"/>
      <c r="F11" s="1"/>
      <c r="G11" s="1"/>
    </row>
    <row r="12" spans="1:7" ht="15" customHeight="1">
      <c r="A12" s="31" t="s">
        <v>86</v>
      </c>
      <c r="B12" s="32">
        <v>5599.2</v>
      </c>
      <c r="C12" s="74">
        <f t="shared" si="0"/>
        <v>0.498377327498756</v>
      </c>
      <c r="D12" s="1"/>
      <c r="E12" s="1"/>
      <c r="F12" s="1"/>
      <c r="G12" s="1"/>
    </row>
    <row r="13" spans="1:7" ht="15" customHeight="1">
      <c r="A13" s="31" t="s">
        <v>185</v>
      </c>
      <c r="B13" s="32">
        <v>2153.6</v>
      </c>
      <c r="C13" s="74">
        <f t="shared" si="0"/>
        <v>0.1916890649559439</v>
      </c>
      <c r="D13" s="1"/>
      <c r="E13" s="1"/>
      <c r="F13" s="1"/>
      <c r="G13" s="1"/>
    </row>
    <row r="14" spans="1:7" ht="15" customHeight="1">
      <c r="A14" s="18" t="s">
        <v>6</v>
      </c>
      <c r="B14" s="58">
        <f>609+10.2+287.2+3031</f>
        <v>3937.4</v>
      </c>
      <c r="C14" s="79">
        <f t="shared" si="0"/>
        <v>0.3504627249059869</v>
      </c>
      <c r="D14" s="1"/>
      <c r="E14" s="1"/>
      <c r="F14" s="1"/>
      <c r="G14" s="1"/>
    </row>
    <row r="15" spans="1:7" ht="15" customHeight="1">
      <c r="A15" s="124" t="s">
        <v>7</v>
      </c>
      <c r="B15" s="123">
        <f>SUM(B4:B14)</f>
        <v>1123486.0999999996</v>
      </c>
      <c r="C15" s="181">
        <f>SUM(C4:C14)</f>
        <v>100.00000000000003</v>
      </c>
      <c r="D15" s="1"/>
      <c r="E15" s="1"/>
      <c r="F15" s="1"/>
      <c r="G15" s="1"/>
    </row>
    <row r="16" spans="1:7" ht="15" customHeight="1">
      <c r="A16" s="30"/>
      <c r="B16" s="46"/>
      <c r="C16" s="15"/>
      <c r="D16" s="15"/>
      <c r="E16" s="46"/>
      <c r="F16" s="1"/>
      <c r="G16" s="1"/>
    </row>
    <row r="17" spans="1:7" ht="15" customHeight="1">
      <c r="A17" s="35" t="s">
        <v>203</v>
      </c>
      <c r="B17" s="1"/>
      <c r="C17" s="1"/>
      <c r="D17" s="15"/>
      <c r="E17" s="46"/>
      <c r="F17" s="1"/>
      <c r="G17" s="1"/>
    </row>
    <row r="18" spans="1:7" ht="18.75" customHeight="1">
      <c r="A18" t="s">
        <v>75</v>
      </c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11" t="s">
        <v>207</v>
      </c>
    </row>
    <row r="2" spans="1:4" ht="15" customHeight="1">
      <c r="A2" s="96"/>
      <c r="B2" s="7"/>
      <c r="C2" s="8"/>
      <c r="D2" s="8"/>
    </row>
    <row r="3" spans="1:4" ht="29.25" customHeight="1">
      <c r="A3" s="119"/>
      <c r="B3" s="120" t="s">
        <v>187</v>
      </c>
      <c r="C3" s="121" t="s">
        <v>42</v>
      </c>
      <c r="D3" s="8"/>
    </row>
    <row r="4" spans="1:3" ht="15" customHeight="1">
      <c r="A4" t="s">
        <v>93</v>
      </c>
      <c r="B4" s="1">
        <v>245164.5</v>
      </c>
      <c r="C4" s="74">
        <f aca="true" t="shared" si="0" ref="C4:C14">(B4/$B$15)*100</f>
        <v>27.14628129014885</v>
      </c>
    </row>
    <row r="5" spans="1:3" ht="15" customHeight="1">
      <c r="A5" t="s">
        <v>96</v>
      </c>
      <c r="B5" s="1">
        <v>147653.7</v>
      </c>
      <c r="C5" s="74">
        <f t="shared" si="0"/>
        <v>16.34922214974538</v>
      </c>
    </row>
    <row r="6" spans="1:7" ht="15" customHeight="1">
      <c r="A6" t="s">
        <v>141</v>
      </c>
      <c r="B6" s="1">
        <v>145026.3</v>
      </c>
      <c r="C6" s="74">
        <f t="shared" si="0"/>
        <v>16.058298547585455</v>
      </c>
      <c r="D6" s="1"/>
      <c r="E6" s="1"/>
      <c r="F6" s="1"/>
      <c r="G6" s="1"/>
    </row>
    <row r="7" spans="1:7" ht="15" customHeight="1">
      <c r="A7" t="s">
        <v>142</v>
      </c>
      <c r="B7" s="1">
        <v>110537.5</v>
      </c>
      <c r="C7" s="74">
        <f t="shared" si="0"/>
        <v>12.239463984833971</v>
      </c>
      <c r="D7" s="1"/>
      <c r="E7" s="1"/>
      <c r="F7" s="1"/>
      <c r="G7" s="1"/>
    </row>
    <row r="8" spans="1:7" ht="15" customHeight="1">
      <c r="A8" t="s">
        <v>165</v>
      </c>
      <c r="B8" s="1">
        <v>34210.4</v>
      </c>
      <c r="C8" s="74">
        <f t="shared" si="0"/>
        <v>3.7880082208007613</v>
      </c>
      <c r="D8" s="1"/>
      <c r="E8" s="1"/>
      <c r="F8" s="1"/>
      <c r="G8" s="1"/>
    </row>
    <row r="9" spans="1:7" ht="15" customHeight="1">
      <c r="A9" t="s">
        <v>76</v>
      </c>
      <c r="B9" s="1">
        <v>31560.4</v>
      </c>
      <c r="C9" s="74">
        <f t="shared" si="0"/>
        <v>3.4945821928933993</v>
      </c>
      <c r="D9" s="1"/>
      <c r="E9" s="1"/>
      <c r="F9" s="1"/>
      <c r="G9" s="1"/>
    </row>
    <row r="10" spans="1:7" ht="15" customHeight="1">
      <c r="A10" t="s">
        <v>97</v>
      </c>
      <c r="B10" s="1">
        <v>29846.4</v>
      </c>
      <c r="C10" s="74">
        <f t="shared" si="0"/>
        <v>3.304796452578977</v>
      </c>
      <c r="D10" s="1"/>
      <c r="E10" s="1"/>
      <c r="F10" s="1"/>
      <c r="G10" s="1"/>
    </row>
    <row r="11" spans="1:7" ht="15" customHeight="1">
      <c r="A11" t="s">
        <v>143</v>
      </c>
      <c r="B11" s="1">
        <v>22780.5</v>
      </c>
      <c r="C11" s="74">
        <f t="shared" si="0"/>
        <v>2.522411935374966</v>
      </c>
      <c r="D11" s="1"/>
      <c r="E11" s="1"/>
      <c r="F11" s="1"/>
      <c r="G11" s="1"/>
    </row>
    <row r="12" spans="1:7" ht="15" customHeight="1">
      <c r="A12" t="s">
        <v>103</v>
      </c>
      <c r="B12" s="1">
        <v>20039</v>
      </c>
      <c r="C12" s="74">
        <f t="shared" si="0"/>
        <v>2.218854404994576</v>
      </c>
      <c r="D12" s="1"/>
      <c r="E12" s="1"/>
      <c r="F12" s="1"/>
      <c r="G12" s="1"/>
    </row>
    <row r="13" spans="1:7" ht="15" customHeight="1">
      <c r="A13" t="s">
        <v>100</v>
      </c>
      <c r="B13" s="1">
        <v>13699.3</v>
      </c>
      <c r="C13" s="74">
        <f t="shared" si="0"/>
        <v>1.5168796921174807</v>
      </c>
      <c r="D13" s="1"/>
      <c r="E13" s="1"/>
      <c r="F13" s="1"/>
      <c r="G13" s="1"/>
    </row>
    <row r="14" spans="1:7" ht="15" customHeight="1">
      <c r="A14" s="18" t="s">
        <v>6</v>
      </c>
      <c r="B14" s="58">
        <f>903123.7-SUM(B4:B13)</f>
        <v>102605.69999999984</v>
      </c>
      <c r="C14" s="79">
        <f t="shared" si="0"/>
        <v>11.361201128926176</v>
      </c>
      <c r="D14" s="1"/>
      <c r="E14" s="1"/>
      <c r="F14" s="1"/>
      <c r="G14" s="1"/>
    </row>
    <row r="15" spans="1:7" ht="15" customHeight="1">
      <c r="A15" s="26" t="s">
        <v>7</v>
      </c>
      <c r="B15" s="60">
        <f>SUM(B4:B14)</f>
        <v>903123.7</v>
      </c>
      <c r="C15" s="60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5"/>
      <c r="E16" s="46"/>
      <c r="F16" s="1"/>
      <c r="G16" s="1"/>
    </row>
    <row r="17" spans="1:7" ht="15" customHeight="1">
      <c r="A17" s="85" t="s">
        <v>186</v>
      </c>
      <c r="B17" s="1"/>
      <c r="C17" s="1"/>
      <c r="D17" s="100"/>
      <c r="E17" s="46"/>
      <c r="F17" s="1"/>
      <c r="G17" s="1"/>
    </row>
    <row r="18" spans="1:7" ht="20.25" customHeight="1">
      <c r="A18" t="s">
        <v>77</v>
      </c>
      <c r="B18" s="1"/>
      <c r="C18" s="1"/>
      <c r="D18" s="100"/>
      <c r="E18" s="1"/>
      <c r="F18" s="1"/>
      <c r="G18" s="1"/>
    </row>
    <row r="19" spans="2:7" ht="15" customHeight="1">
      <c r="B19" s="1"/>
      <c r="C19" s="1"/>
      <c r="D19" s="100"/>
      <c r="E19" s="1"/>
      <c r="F19" s="1"/>
      <c r="G19" s="1"/>
    </row>
    <row r="20" spans="2:7" ht="15" customHeight="1">
      <c r="B20" s="1"/>
      <c r="C20" s="1"/>
      <c r="D20" s="100"/>
      <c r="E20" s="1"/>
      <c r="F20" s="1"/>
      <c r="G20" s="1"/>
    </row>
    <row r="21" spans="2:7" ht="15" customHeight="1">
      <c r="B21" s="1"/>
      <c r="C21" s="1"/>
      <c r="D21" s="100"/>
      <c r="E21" s="1"/>
      <c r="F21" s="1"/>
      <c r="G21" s="1"/>
    </row>
    <row r="22" spans="2:7" ht="15" customHeight="1">
      <c r="B22" s="1"/>
      <c r="C22" s="1"/>
      <c r="D22" s="100"/>
      <c r="E22" s="1"/>
      <c r="F22" s="1"/>
      <c r="G22" s="1"/>
    </row>
    <row r="23" spans="2:7" ht="15" customHeight="1">
      <c r="B23" s="1"/>
      <c r="C23" s="1"/>
      <c r="D23" s="100"/>
      <c r="E23" s="1"/>
      <c r="F23" s="1"/>
      <c r="G23" s="1"/>
    </row>
    <row r="24" spans="2:7" ht="15" customHeight="1">
      <c r="B24" s="1"/>
      <c r="C24" s="1"/>
      <c r="D24" s="100"/>
      <c r="E24" s="1"/>
      <c r="F24" s="1"/>
      <c r="G24" s="1"/>
    </row>
    <row r="25" spans="2:7" ht="15" customHeight="1">
      <c r="B25" s="1"/>
      <c r="C25" s="1"/>
      <c r="D25" s="100"/>
      <c r="E25" s="1"/>
      <c r="F25" s="1"/>
      <c r="G25" s="1"/>
    </row>
    <row r="26" spans="2:7" ht="15" customHeight="1">
      <c r="B26" s="1"/>
      <c r="C26" s="1"/>
      <c r="D26" s="100"/>
      <c r="E26" s="1"/>
      <c r="F26" s="1"/>
      <c r="G26" s="1"/>
    </row>
    <row r="27" spans="2:7" ht="15" customHeight="1">
      <c r="B27" s="1"/>
      <c r="C27" s="1"/>
      <c r="D27" s="100"/>
      <c r="E27" s="1"/>
      <c r="F27" s="1"/>
      <c r="G27" s="1"/>
    </row>
    <row r="28" spans="2:7" ht="15" customHeight="1">
      <c r="B28" s="1"/>
      <c r="C28" s="1"/>
      <c r="D28" s="100"/>
      <c r="E28" s="1"/>
      <c r="F28" s="1"/>
      <c r="G28" s="1"/>
    </row>
    <row r="29" spans="2:7" ht="15" customHeight="1">
      <c r="B29" s="1"/>
      <c r="C29" s="1"/>
      <c r="D29" s="100"/>
      <c r="E29" s="1"/>
      <c r="F29" s="1"/>
      <c r="G29" s="1"/>
    </row>
    <row r="30" spans="2:7" ht="15" customHeight="1">
      <c r="B30" s="1"/>
      <c r="C30" s="1"/>
      <c r="D30" s="100"/>
      <c r="E30" s="1"/>
      <c r="F30" s="1"/>
      <c r="G30" s="1"/>
    </row>
    <row r="31" spans="2:7" ht="15" customHeight="1">
      <c r="B31" s="1"/>
      <c r="C31" s="1"/>
      <c r="D31" s="100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1">
      <selection activeCell="A13" sqref="A6:A13"/>
    </sheetView>
  </sheetViews>
  <sheetFormatPr defaultColWidth="9.140625" defaultRowHeight="12.75"/>
  <cols>
    <col min="1" max="1" width="23.57421875" style="0" customWidth="1"/>
    <col min="2" max="4" width="10.7109375" style="0" customWidth="1"/>
    <col min="5" max="5" width="13.421875" style="0" customWidth="1"/>
    <col min="6" max="7" width="10.7109375" style="0" customWidth="1"/>
  </cols>
  <sheetData>
    <row r="1" spans="1:7" ht="18" customHeight="1">
      <c r="A1" s="11" t="s">
        <v>126</v>
      </c>
      <c r="B1" s="11"/>
      <c r="C1" s="11"/>
      <c r="D1" s="11"/>
      <c r="E1" s="138"/>
      <c r="F1" s="11"/>
      <c r="G1" s="11"/>
    </row>
    <row r="2" spans="1:7" ht="15" customHeight="1">
      <c r="A2" s="61"/>
      <c r="B2" s="61"/>
      <c r="C2" s="8"/>
      <c r="D2" s="8"/>
      <c r="E2" s="8"/>
      <c r="F2" s="8"/>
      <c r="G2" s="8"/>
    </row>
    <row r="3" spans="1:10" ht="15" customHeight="1">
      <c r="A3" s="67"/>
      <c r="B3" s="204" t="s">
        <v>210</v>
      </c>
      <c r="C3" s="205"/>
      <c r="D3" s="205"/>
      <c r="E3" s="204" t="s">
        <v>269</v>
      </c>
      <c r="F3" s="205"/>
      <c r="G3" s="205"/>
      <c r="J3" s="8"/>
    </row>
    <row r="4" spans="1:10" ht="15" customHeight="1">
      <c r="A4" s="8"/>
      <c r="B4" s="206"/>
      <c r="C4" s="206"/>
      <c r="D4" s="206"/>
      <c r="E4" s="206"/>
      <c r="F4" s="206"/>
      <c r="G4" s="206"/>
      <c r="J4" s="24"/>
    </row>
    <row r="5" spans="1:8" ht="15" customHeight="1">
      <c r="A5" s="7"/>
      <c r="B5" s="86">
        <v>2003</v>
      </c>
      <c r="C5" s="86">
        <v>2002</v>
      </c>
      <c r="D5" s="77">
        <v>2001</v>
      </c>
      <c r="E5" s="77" t="s">
        <v>206</v>
      </c>
      <c r="F5" s="77" t="s">
        <v>149</v>
      </c>
      <c r="G5" s="77">
        <v>2001</v>
      </c>
      <c r="H5" s="8"/>
    </row>
    <row r="6" spans="1:9" s="16" customFormat="1" ht="15" customHeight="1">
      <c r="A6" s="25" t="s">
        <v>234</v>
      </c>
      <c r="B6" s="52">
        <v>209733</v>
      </c>
      <c r="C6" s="52">
        <v>211825</v>
      </c>
      <c r="D6" s="192">
        <v>213589</v>
      </c>
      <c r="E6" s="136">
        <v>164807</v>
      </c>
      <c r="F6" s="42">
        <v>172703</v>
      </c>
      <c r="G6" s="54">
        <v>173458</v>
      </c>
      <c r="H6" s="25"/>
      <c r="I6" s="23"/>
    </row>
    <row r="7" spans="1:8" s="16" customFormat="1" ht="15" customHeight="1">
      <c r="A7" s="25" t="s">
        <v>150</v>
      </c>
      <c r="B7" s="52">
        <v>208961</v>
      </c>
      <c r="C7" s="52">
        <v>192847</v>
      </c>
      <c r="D7" s="42">
        <v>184105</v>
      </c>
      <c r="E7" s="137">
        <v>185377</v>
      </c>
      <c r="F7" s="42">
        <v>177856</v>
      </c>
      <c r="G7" s="54">
        <v>185579</v>
      </c>
      <c r="H7" s="25"/>
    </row>
    <row r="8" spans="1:8" ht="15" customHeight="1">
      <c r="A8" s="25" t="s">
        <v>78</v>
      </c>
      <c r="B8" s="57">
        <v>181508</v>
      </c>
      <c r="C8" s="57">
        <v>189322</v>
      </c>
      <c r="D8" s="42">
        <v>173964</v>
      </c>
      <c r="E8" s="137">
        <v>130870</v>
      </c>
      <c r="F8" s="42">
        <v>125349</v>
      </c>
      <c r="G8" s="54">
        <v>121581</v>
      </c>
      <c r="H8" s="8"/>
    </row>
    <row r="9" spans="1:8" ht="15" customHeight="1">
      <c r="A9" s="25" t="s">
        <v>152</v>
      </c>
      <c r="B9" s="57">
        <v>177062</v>
      </c>
      <c r="C9" s="57">
        <v>169508</v>
      </c>
      <c r="D9" s="42">
        <v>167094</v>
      </c>
      <c r="E9" s="137">
        <v>236673</v>
      </c>
      <c r="F9" s="42">
        <v>250154</v>
      </c>
      <c r="G9" s="54">
        <v>243814</v>
      </c>
      <c r="H9" s="8"/>
    </row>
    <row r="10" spans="1:8" ht="15" customHeight="1">
      <c r="A10" s="65" t="s">
        <v>88</v>
      </c>
      <c r="B10" s="1">
        <v>51907</v>
      </c>
      <c r="C10" s="1">
        <v>43826</v>
      </c>
      <c r="D10" s="42">
        <v>46112</v>
      </c>
      <c r="E10" s="57">
        <v>85654</v>
      </c>
      <c r="F10" s="57">
        <v>85435</v>
      </c>
      <c r="G10" s="54">
        <v>76375</v>
      </c>
      <c r="H10" s="8"/>
    </row>
    <row r="11" spans="1:8" ht="15" customHeight="1">
      <c r="A11" s="65" t="s">
        <v>22</v>
      </c>
      <c r="B11" s="57">
        <v>21660</v>
      </c>
      <c r="C11" s="57">
        <v>19432</v>
      </c>
      <c r="D11" s="42">
        <v>17323</v>
      </c>
      <c r="E11" s="42">
        <v>16241</v>
      </c>
      <c r="F11" s="42">
        <v>15261</v>
      </c>
      <c r="G11" s="54">
        <v>13693</v>
      </c>
      <c r="H11" s="8"/>
    </row>
    <row r="12" spans="1:8" ht="15" customHeight="1">
      <c r="A12" s="65" t="s">
        <v>90</v>
      </c>
      <c r="B12" s="57">
        <v>16401</v>
      </c>
      <c r="C12" s="57">
        <v>13961</v>
      </c>
      <c r="D12" s="42">
        <v>11606</v>
      </c>
      <c r="E12" s="42">
        <v>7115</v>
      </c>
      <c r="F12" s="42">
        <v>5876</v>
      </c>
      <c r="G12" s="54">
        <v>4536</v>
      </c>
      <c r="H12" s="8"/>
    </row>
    <row r="13" spans="1:8" ht="15" customHeight="1">
      <c r="A13" s="68" t="s">
        <v>111</v>
      </c>
      <c r="B13" s="58">
        <v>137358</v>
      </c>
      <c r="C13" s="58">
        <v>127524</v>
      </c>
      <c r="D13" s="58">
        <v>114621</v>
      </c>
      <c r="E13" s="72">
        <v>160095</v>
      </c>
      <c r="F13" s="72">
        <v>157256</v>
      </c>
      <c r="G13" s="72">
        <v>148030</v>
      </c>
      <c r="H13" s="8"/>
    </row>
    <row r="14" spans="1:7" ht="15" customHeight="1">
      <c r="A14" s="26" t="s">
        <v>7</v>
      </c>
      <c r="B14" s="131">
        <f aca="true" t="shared" si="0" ref="B14:G14">SUM(B6:B13)</f>
        <v>1004590</v>
      </c>
      <c r="C14" s="60">
        <f t="shared" si="0"/>
        <v>968245</v>
      </c>
      <c r="D14" s="60">
        <f t="shared" si="0"/>
        <v>928414</v>
      </c>
      <c r="E14" s="131">
        <f t="shared" si="0"/>
        <v>986832</v>
      </c>
      <c r="F14" s="60">
        <f t="shared" si="0"/>
        <v>989890</v>
      </c>
      <c r="G14" s="60">
        <f t="shared" si="0"/>
        <v>967066</v>
      </c>
    </row>
    <row r="15" spans="1:7" ht="15" customHeight="1">
      <c r="A15" s="8"/>
      <c r="B15" s="8"/>
      <c r="C15" s="15"/>
      <c r="D15" s="15"/>
      <c r="E15" s="15"/>
      <c r="F15" s="15"/>
      <c r="G15" s="15"/>
    </row>
    <row r="16" spans="1:6" ht="15" customHeight="1">
      <c r="A16" s="35" t="s">
        <v>235</v>
      </c>
      <c r="B16" s="35"/>
      <c r="C16" s="4"/>
      <c r="D16" s="4"/>
      <c r="E16" s="4"/>
      <c r="F16" s="4"/>
    </row>
    <row r="17" spans="1:9" ht="15" customHeight="1">
      <c r="A17" s="35" t="s">
        <v>268</v>
      </c>
      <c r="B17" s="35"/>
      <c r="C17" s="4"/>
      <c r="D17" s="4"/>
      <c r="E17" s="4"/>
      <c r="F17" s="4"/>
      <c r="G17" s="4"/>
      <c r="H17" s="10"/>
      <c r="I17" s="10"/>
    </row>
    <row r="18" spans="1:9" ht="15" customHeight="1">
      <c r="A18" s="35" t="s">
        <v>151</v>
      </c>
      <c r="B18" s="35"/>
      <c r="C18" s="4"/>
      <c r="D18" s="4"/>
      <c r="E18" s="4"/>
      <c r="F18" s="4"/>
      <c r="I18" s="10"/>
    </row>
    <row r="19" spans="1:9" ht="15" customHeight="1">
      <c r="A19" s="35"/>
      <c r="B19" s="35"/>
      <c r="C19" s="4"/>
      <c r="D19" s="4"/>
      <c r="E19" s="4"/>
      <c r="F19" s="4"/>
      <c r="G19" s="4"/>
      <c r="H19" s="10"/>
      <c r="I19" s="10"/>
    </row>
    <row r="20" spans="1:9" ht="15" customHeight="1">
      <c r="A20" t="s">
        <v>112</v>
      </c>
      <c r="C20" s="28"/>
      <c r="D20" s="28"/>
      <c r="E20" s="28"/>
      <c r="F20" s="28"/>
      <c r="G20" s="1"/>
      <c r="I20" s="10"/>
    </row>
    <row r="21" spans="3:7" ht="15" customHeight="1">
      <c r="C21" s="1"/>
      <c r="D21" s="1"/>
      <c r="E21" s="1"/>
      <c r="F21" s="1"/>
      <c r="G21" s="1"/>
    </row>
    <row r="22" spans="3:7" ht="15" customHeight="1">
      <c r="C22" s="1"/>
      <c r="D22" s="1"/>
      <c r="E22" s="1"/>
      <c r="F22" s="1"/>
      <c r="G22" s="1"/>
    </row>
    <row r="23" spans="3:7" ht="15" customHeight="1">
      <c r="C23" s="1"/>
      <c r="D23" s="1"/>
      <c r="E23" s="1"/>
      <c r="F23" s="1"/>
      <c r="G23" s="1"/>
    </row>
    <row r="24" spans="3:7" ht="15" customHeight="1">
      <c r="C24" s="1"/>
      <c r="D24" s="1"/>
      <c r="E24" s="1"/>
      <c r="F24" s="1"/>
      <c r="G24" s="1"/>
    </row>
    <row r="25" spans="3:7" ht="15" customHeight="1">
      <c r="C25" s="1"/>
      <c r="D25" s="1"/>
      <c r="E25" s="1"/>
      <c r="F25" s="1"/>
      <c r="G25" s="1"/>
    </row>
    <row r="26" spans="3:7" ht="15" customHeight="1">
      <c r="C26" s="1"/>
      <c r="D26" s="1"/>
      <c r="E26" s="1"/>
      <c r="F26" s="1"/>
      <c r="G26" s="1"/>
    </row>
    <row r="27" spans="3:7" ht="15" customHeight="1">
      <c r="C27" s="1"/>
      <c r="D27" s="1"/>
      <c r="E27" s="1"/>
      <c r="F27" s="1"/>
      <c r="G27" s="1"/>
    </row>
    <row r="28" spans="3:7" ht="15" customHeight="1">
      <c r="C28" s="1"/>
      <c r="D28" s="1"/>
      <c r="E28" s="1"/>
      <c r="F28" s="1"/>
      <c r="G28" s="1"/>
    </row>
    <row r="29" spans="3:7" ht="15" customHeight="1">
      <c r="C29" s="1"/>
      <c r="D29" s="1"/>
      <c r="E29" s="1"/>
      <c r="F29" s="1"/>
      <c r="G29" s="1"/>
    </row>
    <row r="30" spans="3:7" ht="15" customHeight="1">
      <c r="C30" s="1"/>
      <c r="D30" s="1"/>
      <c r="E30" s="1"/>
      <c r="F30" s="1"/>
      <c r="G30" s="1"/>
    </row>
    <row r="31" spans="3:7" ht="15" customHeight="1">
      <c r="C31" s="1"/>
      <c r="D31" s="1"/>
      <c r="E31" s="1"/>
      <c r="F31" s="1"/>
      <c r="G31" s="1"/>
    </row>
    <row r="32" spans="3:7" ht="15" customHeight="1">
      <c r="C32" s="1"/>
      <c r="D32" s="1"/>
      <c r="E32" s="1"/>
      <c r="F32" s="1"/>
      <c r="G32" s="1"/>
    </row>
    <row r="33" spans="3:7" ht="15" customHeight="1">
      <c r="C33" s="1"/>
      <c r="D33" s="1"/>
      <c r="E33" s="1"/>
      <c r="F33" s="1"/>
      <c r="G33" s="1"/>
    </row>
    <row r="34" spans="3:7" ht="15" customHeight="1">
      <c r="C34" s="1"/>
      <c r="D34" s="1"/>
      <c r="E34" s="1"/>
      <c r="F34" s="1"/>
      <c r="G34" s="1"/>
    </row>
    <row r="35" spans="3:7" ht="15" customHeight="1">
      <c r="C35" s="1"/>
      <c r="D35" s="1"/>
      <c r="E35" s="1"/>
      <c r="F35" s="1"/>
      <c r="G35" s="1"/>
    </row>
    <row r="36" spans="3:7" ht="15" customHeight="1">
      <c r="C36" s="1"/>
      <c r="D36" s="1"/>
      <c r="E36" s="1"/>
      <c r="F36" s="1"/>
      <c r="G36" s="1"/>
    </row>
    <row r="37" spans="3:7" ht="15" customHeight="1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</sheetData>
  <mergeCells count="2">
    <mergeCell ref="B3:D4"/>
    <mergeCell ref="E3:G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6" sqref="A6:A9"/>
    </sheetView>
  </sheetViews>
  <sheetFormatPr defaultColWidth="9.140625" defaultRowHeight="12.75"/>
  <cols>
    <col min="1" max="1" width="18.8515625" style="0" customWidth="1"/>
    <col min="2" max="2" width="11.7109375" style="0" customWidth="1"/>
    <col min="3" max="3" width="12.140625" style="0" customWidth="1"/>
    <col min="4" max="5" width="13.7109375" style="0" customWidth="1"/>
    <col min="6" max="6" width="10.7109375" style="0" customWidth="1"/>
    <col min="7" max="7" width="12.421875" style="0" customWidth="1"/>
  </cols>
  <sheetData>
    <row r="1" spans="1:6" ht="18" customHeight="1">
      <c r="A1" s="11" t="s">
        <v>208</v>
      </c>
      <c r="B1" s="11"/>
      <c r="C1" s="11"/>
      <c r="D1" s="11"/>
      <c r="E1" s="11"/>
      <c r="F1" s="11"/>
    </row>
    <row r="2" spans="1:7" ht="15" customHeight="1">
      <c r="A2" s="61"/>
      <c r="B2" s="7"/>
      <c r="C2" s="7"/>
      <c r="D2" s="7"/>
      <c r="E2" s="7"/>
      <c r="F2" s="7"/>
      <c r="G2" s="7"/>
    </row>
    <row r="3" spans="1:8" ht="15" customHeight="1">
      <c r="A3" s="67"/>
      <c r="B3" s="21" t="s">
        <v>31</v>
      </c>
      <c r="C3" s="21" t="s">
        <v>31</v>
      </c>
      <c r="D3" s="21" t="s">
        <v>11</v>
      </c>
      <c r="E3" s="21" t="s">
        <v>130</v>
      </c>
      <c r="F3" s="21" t="s">
        <v>13</v>
      </c>
      <c r="G3" s="21" t="s">
        <v>14</v>
      </c>
      <c r="H3" s="8"/>
    </row>
    <row r="4" spans="1:8" ht="15" customHeight="1">
      <c r="A4" s="8"/>
      <c r="B4" s="21" t="s">
        <v>157</v>
      </c>
      <c r="C4" s="21" t="s">
        <v>157</v>
      </c>
      <c r="D4" s="75" t="s">
        <v>131</v>
      </c>
      <c r="E4" s="75" t="s">
        <v>132</v>
      </c>
      <c r="F4" s="21" t="s">
        <v>16</v>
      </c>
      <c r="G4" s="21" t="s">
        <v>17</v>
      </c>
      <c r="H4" s="24"/>
    </row>
    <row r="5" spans="1:8" ht="15" customHeight="1">
      <c r="A5" s="7"/>
      <c r="B5" s="20" t="s">
        <v>160</v>
      </c>
      <c r="C5" s="20" t="s">
        <v>161</v>
      </c>
      <c r="D5" s="20" t="s">
        <v>113</v>
      </c>
      <c r="E5" s="20" t="s">
        <v>113</v>
      </c>
      <c r="F5" s="20" t="s">
        <v>113</v>
      </c>
      <c r="G5" s="20" t="s">
        <v>113</v>
      </c>
      <c r="H5" s="8"/>
    </row>
    <row r="6" spans="1:8" ht="15" customHeight="1">
      <c r="A6" s="25" t="s">
        <v>162</v>
      </c>
      <c r="B6" s="54">
        <v>33101</v>
      </c>
      <c r="C6" s="54">
        <v>8127</v>
      </c>
      <c r="D6" s="54">
        <f>9.08*145644</f>
        <v>1322447.52</v>
      </c>
      <c r="E6" s="54">
        <f>9.08*95556</f>
        <v>867648.48</v>
      </c>
      <c r="F6" s="1">
        <f>9.08*12177</f>
        <v>110567.16</v>
      </c>
      <c r="G6" s="54">
        <v>2380685</v>
      </c>
      <c r="H6" s="25"/>
    </row>
    <row r="7" spans="1:12" s="16" customFormat="1" ht="15" customHeight="1">
      <c r="A7" s="25" t="s">
        <v>32</v>
      </c>
      <c r="B7" s="52">
        <v>9258</v>
      </c>
      <c r="C7" s="52">
        <v>7194</v>
      </c>
      <c r="D7" s="52">
        <v>823142</v>
      </c>
      <c r="E7" s="52">
        <v>303326</v>
      </c>
      <c r="F7" s="52">
        <v>56835</v>
      </c>
      <c r="G7" s="52">
        <v>1260454</v>
      </c>
      <c r="H7" s="25"/>
      <c r="K7" s="23"/>
      <c r="L7" s="23"/>
    </row>
    <row r="8" spans="1:7" s="16" customFormat="1" ht="15" customHeight="1">
      <c r="A8" s="25" t="s">
        <v>78</v>
      </c>
      <c r="B8" s="52">
        <v>19411</v>
      </c>
      <c r="C8" s="52">
        <v>9254</v>
      </c>
      <c r="D8" s="52">
        <v>707459</v>
      </c>
      <c r="E8" s="52">
        <v>494036</v>
      </c>
      <c r="F8" s="52">
        <v>48464</v>
      </c>
      <c r="G8" s="52">
        <v>1279393</v>
      </c>
    </row>
    <row r="9" spans="1:12" ht="15" customHeight="1">
      <c r="A9" s="18" t="s">
        <v>20</v>
      </c>
      <c r="B9" s="58">
        <v>16956</v>
      </c>
      <c r="C9" s="58">
        <v>9926</v>
      </c>
      <c r="D9" s="58">
        <v>749752</v>
      </c>
      <c r="E9" s="58">
        <v>283616</v>
      </c>
      <c r="F9" s="58">
        <v>41919</v>
      </c>
      <c r="G9" s="58">
        <v>1002334</v>
      </c>
      <c r="H9" s="8"/>
      <c r="K9" s="1"/>
      <c r="L9" s="1"/>
    </row>
    <row r="10" spans="1:12" ht="15" customHeight="1">
      <c r="A10" s="26" t="s">
        <v>7</v>
      </c>
      <c r="B10" s="60">
        <f aca="true" t="shared" si="0" ref="B10:G10">SUM(B6:B9)</f>
        <v>78726</v>
      </c>
      <c r="C10" s="60">
        <f t="shared" si="0"/>
        <v>34501</v>
      </c>
      <c r="D10" s="60">
        <f t="shared" si="0"/>
        <v>3602800.52</v>
      </c>
      <c r="E10" s="60">
        <f t="shared" si="0"/>
        <v>1948626.48</v>
      </c>
      <c r="F10" s="60">
        <f>SUM(F6:F9)</f>
        <v>257785.16</v>
      </c>
      <c r="G10" s="60">
        <f t="shared" si="0"/>
        <v>5922866</v>
      </c>
      <c r="H10" s="8"/>
      <c r="K10" s="1"/>
      <c r="L10" s="1"/>
    </row>
    <row r="11" spans="1:12" ht="15" customHeight="1">
      <c r="A11" s="8"/>
      <c r="B11" s="15"/>
      <c r="C11" s="15"/>
      <c r="D11" s="15"/>
      <c r="E11" s="15"/>
      <c r="F11" s="15"/>
      <c r="G11" s="15"/>
      <c r="H11" s="8"/>
      <c r="K11" s="1"/>
      <c r="L11" s="1"/>
    </row>
    <row r="12" spans="1:10" ht="15" customHeight="1">
      <c r="A12" s="35" t="s">
        <v>133</v>
      </c>
      <c r="B12" s="4"/>
      <c r="C12" s="4"/>
      <c r="D12" s="4"/>
      <c r="E12" s="4"/>
      <c r="F12" s="4"/>
      <c r="G12" s="4"/>
      <c r="H12" s="10"/>
      <c r="I12" s="10"/>
      <c r="J12" s="10"/>
    </row>
    <row r="13" spans="1:10" ht="15" customHeight="1">
      <c r="A13" s="35" t="s">
        <v>122</v>
      </c>
      <c r="B13" s="4"/>
      <c r="C13" s="4"/>
      <c r="D13" s="4"/>
      <c r="E13" s="4"/>
      <c r="F13" s="4"/>
      <c r="G13" s="4"/>
      <c r="H13" s="10"/>
      <c r="I13" s="10"/>
      <c r="J13" s="10"/>
    </row>
    <row r="14" spans="1:10" ht="15" customHeight="1">
      <c r="A14" s="35" t="s">
        <v>94</v>
      </c>
      <c r="B14" s="4"/>
      <c r="C14" s="4"/>
      <c r="D14" s="4"/>
      <c r="E14" s="4"/>
      <c r="F14" s="4"/>
      <c r="G14" s="4"/>
      <c r="H14" s="10"/>
      <c r="I14" s="10"/>
      <c r="J14" s="10"/>
    </row>
    <row r="15" spans="1:10" ht="15" customHeight="1">
      <c r="A15" s="35" t="s">
        <v>134</v>
      </c>
      <c r="B15" s="4"/>
      <c r="C15" s="4"/>
      <c r="D15" s="4"/>
      <c r="E15" s="4"/>
      <c r="F15" s="4"/>
      <c r="G15" s="4"/>
      <c r="H15" s="10"/>
      <c r="I15" s="10"/>
      <c r="J15" s="10"/>
    </row>
    <row r="16" spans="1:10" ht="15" customHeight="1">
      <c r="A16" s="73" t="s">
        <v>270</v>
      </c>
      <c r="B16" s="4"/>
      <c r="C16" s="4"/>
      <c r="D16" s="4"/>
      <c r="E16" s="4"/>
      <c r="F16" s="4"/>
      <c r="G16" s="4"/>
      <c r="H16" s="10"/>
      <c r="I16" s="10"/>
      <c r="J16" s="10"/>
    </row>
    <row r="17" spans="1:10" ht="10.5" customHeight="1">
      <c r="A17" s="51" t="s">
        <v>209</v>
      </c>
      <c r="B17" s="28"/>
      <c r="C17" s="28"/>
      <c r="D17" s="28"/>
      <c r="E17" s="28"/>
      <c r="F17" s="28"/>
      <c r="G17" s="28"/>
      <c r="H17" s="10"/>
      <c r="I17" s="10"/>
      <c r="J17" s="10"/>
    </row>
    <row r="18" spans="1:7" ht="21.75" customHeight="1">
      <c r="A18" t="s">
        <v>128</v>
      </c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">
      <selection activeCell="A6" sqref="A6:A15"/>
    </sheetView>
  </sheetViews>
  <sheetFormatPr defaultColWidth="9.140625" defaultRowHeight="12.75"/>
  <cols>
    <col min="1" max="1" width="21.8515625" style="0" customWidth="1"/>
    <col min="2" max="2" width="8.00390625" style="0" customWidth="1"/>
    <col min="3" max="3" width="10.140625" style="0" customWidth="1"/>
    <col min="4" max="5" width="13.7109375" style="0" customWidth="1"/>
    <col min="6" max="6" width="9.57421875" style="0" customWidth="1"/>
    <col min="7" max="7" width="11.7109375" style="0" customWidth="1"/>
  </cols>
  <sheetData>
    <row r="1" spans="1:9" ht="18" customHeight="1">
      <c r="A1" s="11" t="s">
        <v>213</v>
      </c>
      <c r="B1" s="16"/>
      <c r="C1" s="16"/>
      <c r="D1" s="16"/>
      <c r="E1" s="16"/>
      <c r="F1" s="16"/>
      <c r="G1" s="16"/>
      <c r="H1" s="6"/>
      <c r="I1" s="6"/>
    </row>
    <row r="2" spans="1:9" ht="15" customHeight="1">
      <c r="A2" s="18"/>
      <c r="B2" s="18"/>
      <c r="C2" s="18"/>
      <c r="D2" s="18"/>
      <c r="E2" s="18"/>
      <c r="F2" s="18"/>
      <c r="G2" s="18"/>
      <c r="H2" s="6"/>
      <c r="I2" s="6"/>
    </row>
    <row r="3" spans="1:9" ht="15" customHeight="1">
      <c r="A3" s="10" t="s">
        <v>33</v>
      </c>
      <c r="B3" s="19" t="s">
        <v>10</v>
      </c>
      <c r="C3" s="19" t="s">
        <v>10</v>
      </c>
      <c r="D3" s="21" t="s">
        <v>11</v>
      </c>
      <c r="E3" s="21" t="s">
        <v>130</v>
      </c>
      <c r="F3" s="19" t="s">
        <v>13</v>
      </c>
      <c r="G3" s="19" t="s">
        <v>14</v>
      </c>
      <c r="H3" s="36"/>
      <c r="I3" s="6"/>
    </row>
    <row r="4" spans="1:9" ht="15" customHeight="1">
      <c r="A4" s="10" t="s">
        <v>123</v>
      </c>
      <c r="B4" s="19" t="s">
        <v>34</v>
      </c>
      <c r="C4" s="19" t="s">
        <v>271</v>
      </c>
      <c r="D4" s="19" t="s">
        <v>272</v>
      </c>
      <c r="E4" s="19" t="s">
        <v>273</v>
      </c>
      <c r="F4" s="19" t="s">
        <v>16</v>
      </c>
      <c r="G4" s="19" t="s">
        <v>17</v>
      </c>
      <c r="H4" s="40"/>
      <c r="I4" s="6"/>
    </row>
    <row r="5" spans="1:9" ht="15" customHeight="1">
      <c r="A5" s="12"/>
      <c r="B5" s="110"/>
      <c r="C5" s="110"/>
      <c r="D5" s="110" t="s">
        <v>113</v>
      </c>
      <c r="E5" s="110" t="s">
        <v>113</v>
      </c>
      <c r="F5" s="110" t="s">
        <v>113</v>
      </c>
      <c r="G5" s="110" t="s">
        <v>113</v>
      </c>
      <c r="H5" s="36"/>
      <c r="I5" s="6"/>
    </row>
    <row r="6" spans="1:9" ht="15" customHeight="1">
      <c r="A6" s="193" t="s">
        <v>98</v>
      </c>
      <c r="B6" s="194">
        <f>16+1+4</f>
        <v>21</v>
      </c>
      <c r="C6" s="195">
        <v>295</v>
      </c>
      <c r="D6" s="195">
        <v>11354</v>
      </c>
      <c r="E6" s="196">
        <v>8846</v>
      </c>
      <c r="F6" s="195">
        <v>1675</v>
      </c>
      <c r="G6" s="196">
        <v>13181</v>
      </c>
      <c r="H6" s="36"/>
      <c r="I6" s="6"/>
    </row>
    <row r="7" spans="1:9" ht="15" customHeight="1">
      <c r="A7" s="193" t="s">
        <v>35</v>
      </c>
      <c r="B7" s="194">
        <v>16</v>
      </c>
      <c r="C7" s="195">
        <v>183.8150289017341</v>
      </c>
      <c r="D7" s="195">
        <v>6836.64</v>
      </c>
      <c r="E7" s="196">
        <v>4939.03</v>
      </c>
      <c r="F7" s="195">
        <v>989.238</v>
      </c>
      <c r="G7" s="196">
        <v>7751.778</v>
      </c>
      <c r="H7" s="36"/>
      <c r="I7" s="6"/>
    </row>
    <row r="8" spans="1:9" ht="15" customHeight="1">
      <c r="A8" s="193" t="s">
        <v>169</v>
      </c>
      <c r="B8" s="194">
        <v>8</v>
      </c>
      <c r="C8" s="195">
        <v>186.30057803468208</v>
      </c>
      <c r="D8" s="195">
        <v>4506.814</v>
      </c>
      <c r="E8" s="196">
        <v>4868.981</v>
      </c>
      <c r="F8" s="195">
        <v>955.522</v>
      </c>
      <c r="G8" s="196">
        <v>6321.372</v>
      </c>
      <c r="H8" s="36"/>
      <c r="I8" s="6"/>
    </row>
    <row r="9" spans="1:9" ht="15" customHeight="1">
      <c r="A9" s="193" t="s">
        <v>87</v>
      </c>
      <c r="B9" s="194">
        <v>13</v>
      </c>
      <c r="C9" s="195">
        <v>152.37225433526012</v>
      </c>
      <c r="D9" s="195">
        <v>4781.904</v>
      </c>
      <c r="E9" s="196">
        <v>4388.268</v>
      </c>
      <c r="F9" s="195">
        <v>589.507</v>
      </c>
      <c r="G9" s="196">
        <v>5317.005</v>
      </c>
      <c r="H9" s="36"/>
      <c r="I9" s="6"/>
    </row>
    <row r="10" spans="1:9" ht="15" customHeight="1">
      <c r="A10" s="193" t="s">
        <v>38</v>
      </c>
      <c r="B10" s="194">
        <v>7</v>
      </c>
      <c r="C10" s="195">
        <v>91.58728323699422</v>
      </c>
      <c r="D10" s="195">
        <v>2473.668</v>
      </c>
      <c r="E10" s="196">
        <v>3320.706</v>
      </c>
      <c r="F10" s="195">
        <v>619.341</v>
      </c>
      <c r="G10" s="196">
        <v>4069.054</v>
      </c>
      <c r="H10" s="36"/>
      <c r="I10" s="6"/>
    </row>
    <row r="11" spans="1:9" ht="15" customHeight="1">
      <c r="A11" s="193" t="s">
        <v>36</v>
      </c>
      <c r="B11" s="194">
        <v>9</v>
      </c>
      <c r="C11" s="195">
        <v>127.44393063583816</v>
      </c>
      <c r="D11" s="195">
        <v>3082.152</v>
      </c>
      <c r="E11" s="196">
        <v>3279.155</v>
      </c>
      <c r="F11" s="195">
        <v>628.653</v>
      </c>
      <c r="G11" s="196">
        <v>4048.216</v>
      </c>
      <c r="H11" s="36"/>
      <c r="I11" s="6"/>
    </row>
    <row r="12" spans="1:9" ht="15" customHeight="1">
      <c r="A12" s="193" t="s">
        <v>216</v>
      </c>
      <c r="B12" s="194">
        <v>8</v>
      </c>
      <c r="C12" s="195">
        <v>85.51849710982658</v>
      </c>
      <c r="D12" s="195">
        <v>2434.855</v>
      </c>
      <c r="E12" s="196">
        <v>2299.215</v>
      </c>
      <c r="F12" s="195">
        <v>684.558</v>
      </c>
      <c r="G12" s="196">
        <v>3196.775</v>
      </c>
      <c r="H12" s="36"/>
      <c r="I12" s="6"/>
    </row>
    <row r="13" spans="1:9" ht="15" customHeight="1">
      <c r="A13" s="193" t="s">
        <v>39</v>
      </c>
      <c r="B13" s="194">
        <v>7</v>
      </c>
      <c r="C13" s="195">
        <v>92.59075144508671</v>
      </c>
      <c r="D13" s="195">
        <v>2368.964</v>
      </c>
      <c r="E13" s="196">
        <v>2647.105</v>
      </c>
      <c r="F13" s="195">
        <v>343.739</v>
      </c>
      <c r="G13" s="196">
        <v>3117.856</v>
      </c>
      <c r="H13" s="36"/>
      <c r="I13" s="6"/>
    </row>
    <row r="14" spans="1:9" ht="15" customHeight="1">
      <c r="A14" s="193" t="s">
        <v>170</v>
      </c>
      <c r="B14" s="194">
        <v>5</v>
      </c>
      <c r="C14" s="195">
        <v>87.03757225433526</v>
      </c>
      <c r="D14" s="195">
        <v>2306.785</v>
      </c>
      <c r="E14" s="196">
        <v>2524.727</v>
      </c>
      <c r="F14" s="195">
        <v>387.996</v>
      </c>
      <c r="G14" s="196">
        <v>3076.425</v>
      </c>
      <c r="H14" s="36"/>
      <c r="I14" s="6"/>
    </row>
    <row r="15" spans="1:9" ht="15" customHeight="1">
      <c r="A15" s="197" t="s">
        <v>217</v>
      </c>
      <c r="B15" s="198">
        <v>3</v>
      </c>
      <c r="C15" s="199">
        <v>81.31387283236994</v>
      </c>
      <c r="D15" s="199">
        <v>1800.506</v>
      </c>
      <c r="E15" s="199">
        <v>2291.673</v>
      </c>
      <c r="F15" s="199">
        <v>196.874</v>
      </c>
      <c r="G15" s="199">
        <v>2634.372</v>
      </c>
      <c r="H15" s="36"/>
      <c r="I15" s="6"/>
    </row>
    <row r="16" spans="1:9" ht="15" customHeight="1">
      <c r="A16" s="10" t="s">
        <v>135</v>
      </c>
      <c r="B16" s="200">
        <f aca="true" t="shared" si="0" ref="B16:G16">SUM(B6:B15)</f>
        <v>97</v>
      </c>
      <c r="C16" s="200">
        <f t="shared" si="0"/>
        <v>1382.9797687861271</v>
      </c>
      <c r="D16" s="200">
        <f t="shared" si="0"/>
        <v>41946.28800000001</v>
      </c>
      <c r="E16" s="200">
        <f t="shared" si="0"/>
        <v>39404.86</v>
      </c>
      <c r="F16" s="200">
        <f t="shared" si="0"/>
        <v>7070.428</v>
      </c>
      <c r="G16" s="200">
        <f t="shared" si="0"/>
        <v>52713.85300000001</v>
      </c>
      <c r="H16" s="87"/>
      <c r="I16" s="6"/>
    </row>
    <row r="17" spans="1:9" ht="15" customHeight="1">
      <c r="A17" s="3"/>
      <c r="B17" s="201"/>
      <c r="C17" s="201"/>
      <c r="D17" s="201"/>
      <c r="E17" s="201"/>
      <c r="F17" s="201"/>
      <c r="G17" s="201"/>
      <c r="H17" s="36"/>
      <c r="I17" s="6"/>
    </row>
    <row r="18" spans="1:9" ht="15" customHeight="1">
      <c r="A18" s="10" t="s">
        <v>218</v>
      </c>
      <c r="B18" s="200">
        <f>212+B6</f>
        <v>233</v>
      </c>
      <c r="C18" s="200">
        <f>2311.21329479769+C6</f>
        <v>2606.21329479769</v>
      </c>
      <c r="D18" s="200">
        <f>63152.773+D6</f>
        <v>74506.773</v>
      </c>
      <c r="E18" s="200">
        <f>66477.784+E6</f>
        <v>75323.784</v>
      </c>
      <c r="F18" s="200">
        <f>11776.705+F6</f>
        <v>13451.705</v>
      </c>
      <c r="G18" s="200">
        <f>84318.9379999999+G6</f>
        <v>97499.9379999999</v>
      </c>
      <c r="H18" s="36"/>
      <c r="I18" s="6"/>
    </row>
    <row r="19" spans="1:9" ht="15" customHeight="1">
      <c r="A19" s="16"/>
      <c r="B19" s="1"/>
      <c r="C19" s="1"/>
      <c r="D19" s="1"/>
      <c r="E19" s="1"/>
      <c r="F19" s="1"/>
      <c r="G19" s="1"/>
      <c r="H19" s="36"/>
      <c r="I19" s="6"/>
    </row>
    <row r="20" spans="1:9" ht="14.25" customHeight="1">
      <c r="A20" s="35" t="s">
        <v>236</v>
      </c>
      <c r="B20" s="23"/>
      <c r="C20" s="23"/>
      <c r="D20" s="23"/>
      <c r="E20" s="23"/>
      <c r="F20" s="23"/>
      <c r="G20" s="23"/>
      <c r="H20" s="8"/>
      <c r="I20" s="6"/>
    </row>
    <row r="21" spans="1:9" ht="14.25" customHeight="1">
      <c r="A21" s="35" t="s">
        <v>237</v>
      </c>
      <c r="B21" s="23"/>
      <c r="C21" s="23"/>
      <c r="D21" s="23"/>
      <c r="E21" s="23"/>
      <c r="F21" s="23"/>
      <c r="G21" s="23"/>
      <c r="H21" s="36"/>
      <c r="I21" s="6"/>
    </row>
    <row r="22" spans="1:9" ht="14.25" customHeight="1">
      <c r="A22" s="35" t="s">
        <v>121</v>
      </c>
      <c r="B22" s="23"/>
      <c r="C22" s="23"/>
      <c r="D22" s="23"/>
      <c r="E22" s="23"/>
      <c r="F22" s="23"/>
      <c r="G22" s="23"/>
      <c r="H22" s="36"/>
      <c r="I22" s="6"/>
    </row>
    <row r="23" spans="1:9" ht="14.25" customHeight="1">
      <c r="A23" s="35" t="s">
        <v>136</v>
      </c>
      <c r="B23" s="23"/>
      <c r="C23" s="23"/>
      <c r="D23" s="23"/>
      <c r="E23" s="23"/>
      <c r="F23" s="23"/>
      <c r="G23" s="23"/>
      <c r="H23" s="36"/>
      <c r="I23" s="6"/>
    </row>
    <row r="24" spans="1:9" ht="14.25" customHeight="1">
      <c r="A24" s="35"/>
      <c r="B24" s="23"/>
      <c r="C24" s="23"/>
      <c r="D24" s="23"/>
      <c r="E24" s="23"/>
      <c r="F24" s="23"/>
      <c r="G24" s="23"/>
      <c r="H24" s="36"/>
      <c r="I24" s="6"/>
    </row>
    <row r="25" spans="1:9" ht="13.5" customHeight="1">
      <c r="A25" s="16" t="s">
        <v>219</v>
      </c>
      <c r="B25" s="23"/>
      <c r="C25" s="23"/>
      <c r="D25" s="23"/>
      <c r="E25" s="23"/>
      <c r="F25" s="23"/>
      <c r="G25" s="23"/>
      <c r="H25" s="36"/>
      <c r="I25" s="6"/>
    </row>
    <row r="26" spans="1:9" ht="15" customHeight="1">
      <c r="A26" s="6"/>
      <c r="B26" s="111"/>
      <c r="C26" s="111"/>
      <c r="D26" s="111"/>
      <c r="E26" s="111"/>
      <c r="F26" s="111"/>
      <c r="G26" s="111"/>
      <c r="H26" s="6"/>
      <c r="I26" s="6"/>
    </row>
    <row r="27" spans="1:9" ht="15" customHeight="1">
      <c r="A27" s="6"/>
      <c r="B27" s="111"/>
      <c r="C27" s="111"/>
      <c r="D27" s="111"/>
      <c r="E27" s="111"/>
      <c r="F27" s="111"/>
      <c r="G27" s="111"/>
      <c r="H27" s="6"/>
      <c r="I27" s="6"/>
    </row>
    <row r="28" spans="1:9" ht="15" customHeight="1">
      <c r="A28" s="6"/>
      <c r="B28" s="111"/>
      <c r="C28" s="111"/>
      <c r="D28" s="111"/>
      <c r="E28" s="111"/>
      <c r="F28" s="111"/>
      <c r="G28" s="111"/>
      <c r="H28" s="6"/>
      <c r="I28" s="6"/>
    </row>
    <row r="29" spans="1:9" ht="15" customHeight="1">
      <c r="A29" s="6"/>
      <c r="B29" s="111"/>
      <c r="C29" s="111"/>
      <c r="D29" s="111"/>
      <c r="E29" s="111"/>
      <c r="F29" s="111"/>
      <c r="G29" s="111"/>
      <c r="H29" s="6"/>
      <c r="I29" s="6"/>
    </row>
    <row r="30" spans="1:9" ht="15" customHeight="1">
      <c r="A30" s="6"/>
      <c r="B30" s="111"/>
      <c r="C30" s="111"/>
      <c r="D30" s="111"/>
      <c r="E30" s="111"/>
      <c r="F30" s="111"/>
      <c r="G30" s="111"/>
      <c r="H30" s="6"/>
      <c r="I30" s="6"/>
    </row>
    <row r="31" spans="1:9" ht="15" customHeight="1">
      <c r="A31" s="6"/>
      <c r="B31" s="111"/>
      <c r="C31" s="111"/>
      <c r="D31" s="111"/>
      <c r="E31" s="111"/>
      <c r="F31" s="111"/>
      <c r="G31" s="111"/>
      <c r="H31" s="6"/>
      <c r="I31" s="6"/>
    </row>
    <row r="32" spans="1:9" ht="15" customHeight="1">
      <c r="A32" s="6"/>
      <c r="B32" s="111"/>
      <c r="C32" s="111"/>
      <c r="D32" s="111"/>
      <c r="E32" s="111"/>
      <c r="F32" s="111"/>
      <c r="G32" s="111"/>
      <c r="H32" s="6"/>
      <c r="I32" s="6"/>
    </row>
    <row r="33" spans="1:9" ht="15" customHeight="1">
      <c r="A33" s="6"/>
      <c r="B33" s="111"/>
      <c r="C33" s="111"/>
      <c r="D33" s="111"/>
      <c r="E33" s="111"/>
      <c r="F33" s="111"/>
      <c r="G33" s="111"/>
      <c r="H33" s="6"/>
      <c r="I33" s="6"/>
    </row>
    <row r="34" spans="1:9" ht="15" customHeight="1">
      <c r="A34" s="6"/>
      <c r="B34" s="111"/>
      <c r="C34" s="111"/>
      <c r="D34" s="111"/>
      <c r="E34" s="111"/>
      <c r="F34" s="111"/>
      <c r="G34" s="111"/>
      <c r="H34" s="6"/>
      <c r="I34" s="6"/>
    </row>
    <row r="35" spans="1:9" ht="15" customHeight="1">
      <c r="A35" s="6"/>
      <c r="B35" s="111"/>
      <c r="C35" s="111"/>
      <c r="D35" s="111"/>
      <c r="E35" s="111"/>
      <c r="F35" s="111"/>
      <c r="G35" s="111"/>
      <c r="H35" s="6"/>
      <c r="I35" s="6"/>
    </row>
    <row r="36" spans="1:9" ht="15" customHeight="1">
      <c r="A36" s="6"/>
      <c r="B36" s="111"/>
      <c r="C36" s="111"/>
      <c r="D36" s="111"/>
      <c r="E36" s="111"/>
      <c r="F36" s="111"/>
      <c r="G36" s="111"/>
      <c r="H36" s="6"/>
      <c r="I36" s="6"/>
    </row>
    <row r="37" spans="1:9" ht="15" customHeight="1">
      <c r="A37" s="6"/>
      <c r="B37" s="111"/>
      <c r="C37" s="111"/>
      <c r="D37" s="111"/>
      <c r="E37" s="111"/>
      <c r="F37" s="111"/>
      <c r="G37" s="111"/>
      <c r="H37" s="6"/>
      <c r="I37" s="6"/>
    </row>
    <row r="38" spans="1:9" ht="15" customHeight="1">
      <c r="A38" s="6"/>
      <c r="B38" s="111"/>
      <c r="C38" s="111"/>
      <c r="D38" s="111"/>
      <c r="E38" s="111"/>
      <c r="F38" s="111"/>
      <c r="G38" s="111"/>
      <c r="H38" s="6"/>
      <c r="I38" s="6"/>
    </row>
    <row r="39" spans="1:9" ht="15" customHeight="1">
      <c r="A39" s="6"/>
      <c r="B39" s="111"/>
      <c r="C39" s="111"/>
      <c r="D39" s="111"/>
      <c r="E39" s="111"/>
      <c r="F39" s="111"/>
      <c r="G39" s="111"/>
      <c r="H39" s="6"/>
      <c r="I39" s="6"/>
    </row>
    <row r="40" spans="1:9" ht="15" customHeight="1">
      <c r="A40" s="6"/>
      <c r="B40" s="111"/>
      <c r="C40" s="111"/>
      <c r="D40" s="111"/>
      <c r="E40" s="111"/>
      <c r="F40" s="111"/>
      <c r="G40" s="111"/>
      <c r="H40" s="6"/>
      <c r="I40" s="6"/>
    </row>
    <row r="41" spans="1:9" ht="15" customHeight="1">
      <c r="A41" s="6"/>
      <c r="B41" s="111"/>
      <c r="C41" s="111"/>
      <c r="D41" s="111"/>
      <c r="E41" s="111"/>
      <c r="F41" s="111"/>
      <c r="G41" s="111"/>
      <c r="H41" s="6"/>
      <c r="I41" s="6"/>
    </row>
    <row r="42" spans="1:9" ht="15" customHeight="1">
      <c r="A42" s="6"/>
      <c r="B42" s="111"/>
      <c r="C42" s="111"/>
      <c r="D42" s="111"/>
      <c r="E42" s="111"/>
      <c r="F42" s="111"/>
      <c r="G42" s="111"/>
      <c r="H42" s="6"/>
      <c r="I42" s="6"/>
    </row>
    <row r="43" spans="1:9" ht="15" customHeight="1">
      <c r="A43" s="6"/>
      <c r="B43" s="111"/>
      <c r="C43" s="111"/>
      <c r="D43" s="111"/>
      <c r="E43" s="111"/>
      <c r="F43" s="111"/>
      <c r="G43" s="111"/>
      <c r="H43" s="6"/>
      <c r="I43" s="6"/>
    </row>
    <row r="44" spans="1:9" ht="15" customHeight="1">
      <c r="A44" s="6"/>
      <c r="B44" s="111"/>
      <c r="C44" s="111"/>
      <c r="D44" s="111"/>
      <c r="E44" s="111"/>
      <c r="F44" s="111"/>
      <c r="G44" s="111"/>
      <c r="H44" s="6"/>
      <c r="I44" s="6"/>
    </row>
    <row r="45" spans="1:9" ht="15" customHeight="1">
      <c r="A45" s="6"/>
      <c r="B45" s="111"/>
      <c r="C45" s="111"/>
      <c r="D45" s="111"/>
      <c r="E45" s="111"/>
      <c r="F45" s="111"/>
      <c r="G45" s="111"/>
      <c r="H45" s="6"/>
      <c r="I45" s="6"/>
    </row>
    <row r="46" spans="1:9" ht="15" customHeight="1">
      <c r="A46" s="6"/>
      <c r="B46" s="111"/>
      <c r="C46" s="111"/>
      <c r="D46" s="111"/>
      <c r="E46" s="111"/>
      <c r="F46" s="111"/>
      <c r="G46" s="111"/>
      <c r="H46" s="6"/>
      <c r="I46" s="6"/>
    </row>
    <row r="47" spans="1:9" ht="15" customHeight="1">
      <c r="A47" s="6"/>
      <c r="B47" s="111"/>
      <c r="C47" s="111"/>
      <c r="D47" s="111"/>
      <c r="E47" s="111"/>
      <c r="F47" s="111"/>
      <c r="G47" s="111"/>
      <c r="H47" s="6"/>
      <c r="I47" s="6"/>
    </row>
    <row r="48" spans="1:9" ht="15" customHeight="1">
      <c r="A48" s="6"/>
      <c r="B48" s="111"/>
      <c r="C48" s="111"/>
      <c r="D48" s="111"/>
      <c r="E48" s="111"/>
      <c r="F48" s="111"/>
      <c r="G48" s="111"/>
      <c r="H48" s="6"/>
      <c r="I48" s="6"/>
    </row>
    <row r="49" spans="1:9" ht="15" customHeight="1">
      <c r="A49" s="6"/>
      <c r="B49" s="111"/>
      <c r="C49" s="111"/>
      <c r="D49" s="111"/>
      <c r="E49" s="111"/>
      <c r="F49" s="111"/>
      <c r="G49" s="111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2">
      <selection activeCell="C10" sqref="C10"/>
    </sheetView>
  </sheetViews>
  <sheetFormatPr defaultColWidth="9.140625" defaultRowHeight="12.75"/>
  <cols>
    <col min="1" max="1" width="6.421875" style="0" customWidth="1"/>
    <col min="2" max="4" width="13.00390625" style="0" customWidth="1"/>
  </cols>
  <sheetData>
    <row r="1" spans="1:8" ht="37.5" customHeight="1">
      <c r="A1" s="209" t="s">
        <v>192</v>
      </c>
      <c r="B1" s="206"/>
      <c r="C1" s="206"/>
      <c r="D1" s="206"/>
      <c r="E1" s="206"/>
      <c r="F1" s="206"/>
      <c r="G1" s="206"/>
      <c r="H1" s="206"/>
    </row>
    <row r="2" spans="1:3" ht="15" customHeight="1">
      <c r="A2" s="61"/>
      <c r="B2" s="8"/>
      <c r="C2" s="8"/>
    </row>
    <row r="3" spans="1:4" ht="29.25" customHeight="1">
      <c r="A3" s="92"/>
      <c r="B3" s="93" t="s">
        <v>173</v>
      </c>
      <c r="C3" s="93" t="s">
        <v>171</v>
      </c>
      <c r="D3" s="93" t="s">
        <v>172</v>
      </c>
    </row>
    <row r="4" spans="1:4" ht="15" customHeight="1">
      <c r="A4" s="112">
        <v>33239</v>
      </c>
      <c r="B4" s="113">
        <v>-12005</v>
      </c>
      <c r="C4" s="113">
        <v>35765</v>
      </c>
      <c r="D4" s="114">
        <v>1596242</v>
      </c>
    </row>
    <row r="5" spans="1:4" ht="15" customHeight="1">
      <c r="A5" s="81">
        <v>33604</v>
      </c>
      <c r="B5" s="82">
        <v>-38546</v>
      </c>
      <c r="C5" s="82">
        <v>57571</v>
      </c>
      <c r="D5" s="42">
        <v>1518644</v>
      </c>
    </row>
    <row r="6" spans="1:7" ht="15" customHeight="1">
      <c r="A6" s="81">
        <v>33970</v>
      </c>
      <c r="B6" s="82">
        <v>-16122</v>
      </c>
      <c r="C6" s="82">
        <v>46427</v>
      </c>
      <c r="D6" s="42">
        <v>1454643</v>
      </c>
      <c r="E6" s="1"/>
      <c r="F6" s="1"/>
      <c r="G6" s="1"/>
    </row>
    <row r="7" spans="1:7" ht="15" customHeight="1">
      <c r="A7" s="81">
        <v>34335</v>
      </c>
      <c r="B7" s="82">
        <v>12225</v>
      </c>
      <c r="C7" s="82">
        <v>14637</v>
      </c>
      <c r="D7" s="42">
        <v>1456708</v>
      </c>
      <c r="E7" s="1"/>
      <c r="F7" s="1"/>
      <c r="G7" s="1"/>
    </row>
    <row r="8" spans="1:7" ht="15" customHeight="1">
      <c r="A8" s="81">
        <v>34700</v>
      </c>
      <c r="B8" s="82">
        <v>18520</v>
      </c>
      <c r="C8" s="82">
        <v>9070</v>
      </c>
      <c r="D8" s="42">
        <v>1584983</v>
      </c>
      <c r="E8" s="1"/>
      <c r="F8" s="1"/>
      <c r="G8" s="1"/>
    </row>
    <row r="9" spans="1:7" ht="15" customHeight="1">
      <c r="A9" s="81">
        <v>35065</v>
      </c>
      <c r="B9" s="82">
        <v>23976</v>
      </c>
      <c r="C9" s="82">
        <v>4790</v>
      </c>
      <c r="D9" s="42">
        <v>1861635</v>
      </c>
      <c r="E9" s="1"/>
      <c r="F9" s="1"/>
      <c r="G9" s="1"/>
    </row>
    <row r="10" spans="1:7" ht="15" customHeight="1">
      <c r="A10" s="81">
        <v>35431</v>
      </c>
      <c r="B10" s="82">
        <v>15852</v>
      </c>
      <c r="C10" s="82">
        <v>4631</v>
      </c>
      <c r="D10" s="42">
        <v>2145194</v>
      </c>
      <c r="E10" s="1"/>
      <c r="F10" s="1"/>
      <c r="G10" s="1"/>
    </row>
    <row r="11" spans="1:7" ht="15" customHeight="1">
      <c r="A11" s="81">
        <v>35796</v>
      </c>
      <c r="B11" s="82">
        <v>23082</v>
      </c>
      <c r="C11" s="82">
        <v>3696</v>
      </c>
      <c r="D11" s="42">
        <v>2410481</v>
      </c>
      <c r="E11" s="1"/>
      <c r="F11" s="1"/>
      <c r="G11" s="1"/>
    </row>
    <row r="12" spans="1:7" ht="15" customHeight="1">
      <c r="A12" s="81">
        <v>36161</v>
      </c>
      <c r="B12" s="82">
        <v>18377</v>
      </c>
      <c r="C12" s="82">
        <v>421</v>
      </c>
      <c r="D12" s="42">
        <v>2466718</v>
      </c>
      <c r="E12" s="1"/>
      <c r="F12" s="1"/>
      <c r="G12" s="1"/>
    </row>
    <row r="13" spans="1:7" ht="15" customHeight="1">
      <c r="A13" s="81">
        <v>36526</v>
      </c>
      <c r="B13" s="82">
        <v>25905</v>
      </c>
      <c r="C13" s="82">
        <v>1265</v>
      </c>
      <c r="D13" s="42">
        <v>2883511</v>
      </c>
      <c r="E13" s="1"/>
      <c r="F13" s="1"/>
      <c r="G13" s="1"/>
    </row>
    <row r="14" spans="1:7" ht="15" customHeight="1">
      <c r="A14" s="81">
        <v>36892</v>
      </c>
      <c r="B14" s="82">
        <v>29572</v>
      </c>
      <c r="C14" s="82">
        <v>3257</v>
      </c>
      <c r="D14" s="42">
        <v>3145393</v>
      </c>
      <c r="E14" s="1"/>
      <c r="F14" s="1"/>
      <c r="G14" s="1"/>
    </row>
    <row r="15" spans="1:7" ht="15" customHeight="1">
      <c r="A15" s="169">
        <v>37621</v>
      </c>
      <c r="B15" s="115">
        <v>15074</v>
      </c>
      <c r="C15" s="115">
        <v>3603</v>
      </c>
      <c r="D15" s="9">
        <v>3288175</v>
      </c>
      <c r="E15" s="1"/>
      <c r="F15" s="1"/>
      <c r="G15" s="1"/>
    </row>
    <row r="16" spans="1:7" ht="15.75" customHeight="1">
      <c r="A16" s="80"/>
      <c r="B16" s="106"/>
      <c r="C16" s="107"/>
      <c r="D16" s="1"/>
      <c r="E16" s="1"/>
      <c r="F16" s="1"/>
      <c r="G16" s="1"/>
    </row>
    <row r="17" spans="1:8" ht="38.25" customHeight="1">
      <c r="A17" s="207" t="s">
        <v>238</v>
      </c>
      <c r="B17" s="208"/>
      <c r="C17" s="208"/>
      <c r="D17" s="208"/>
      <c r="E17" s="208"/>
      <c r="F17" s="208"/>
      <c r="G17" s="208"/>
      <c r="H17" s="208"/>
    </row>
    <row r="18" spans="1:7" ht="12.75" customHeight="1">
      <c r="A18" s="35" t="s">
        <v>200</v>
      </c>
      <c r="B18" s="105"/>
      <c r="C18" s="1"/>
      <c r="D18" s="1"/>
      <c r="E18" s="1"/>
      <c r="F18" s="1"/>
      <c r="G18" s="1"/>
    </row>
    <row r="19" spans="1:7" ht="18.75" customHeight="1">
      <c r="A19" t="s">
        <v>144</v>
      </c>
      <c r="B19" s="108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1:7" ht="12.75">
      <c r="A29" s="8"/>
      <c r="B29" s="15"/>
      <c r="C29" s="15"/>
      <c r="D29" s="15"/>
      <c r="E29" s="1"/>
      <c r="F29" s="1"/>
      <c r="G29" s="1"/>
    </row>
    <row r="30" spans="1:7" ht="15.75">
      <c r="A30" s="49"/>
      <c r="B30" s="15"/>
      <c r="C30" s="15"/>
      <c r="D30" s="15"/>
      <c r="E30" s="1"/>
      <c r="F30" s="1"/>
      <c r="G30" s="1"/>
    </row>
    <row r="31" spans="1:7" ht="12.75">
      <c r="A31" s="8"/>
      <c r="B31" s="15"/>
      <c r="C31" s="15"/>
      <c r="D31" s="15"/>
      <c r="E31" s="1"/>
      <c r="F31" s="1"/>
      <c r="G31" s="1"/>
    </row>
    <row r="32" spans="1:7" ht="12.75">
      <c r="A32" s="8"/>
      <c r="B32" s="15"/>
      <c r="C32" s="15"/>
      <c r="D32" s="15"/>
      <c r="E32" s="1"/>
      <c r="F32" s="1"/>
      <c r="G32" s="1"/>
    </row>
    <row r="33" spans="1:7" ht="12.75">
      <c r="A33" s="8"/>
      <c r="B33" s="15"/>
      <c r="C33" s="15"/>
      <c r="D33" s="15"/>
      <c r="E33" s="1"/>
      <c r="F33" s="1"/>
      <c r="G33" s="1"/>
    </row>
    <row r="34" spans="1:7" ht="12.75">
      <c r="A34" s="8"/>
      <c r="B34" s="15"/>
      <c r="C34" s="15"/>
      <c r="D34" s="15"/>
      <c r="E34" s="1"/>
      <c r="F34" s="1"/>
      <c r="G34" s="1"/>
    </row>
    <row r="35" spans="1:7" ht="12.75">
      <c r="A35" s="8"/>
      <c r="B35" s="15"/>
      <c r="C35" s="15"/>
      <c r="D35" s="15"/>
      <c r="E35" s="1"/>
      <c r="F35" s="1"/>
      <c r="G35" s="1"/>
    </row>
    <row r="36" spans="1:7" ht="12.75">
      <c r="A36" s="8"/>
      <c r="B36" s="15"/>
      <c r="C36" s="15"/>
      <c r="D36" s="15"/>
      <c r="E36" s="1"/>
      <c r="F36" s="1"/>
      <c r="G36" s="1"/>
    </row>
    <row r="37" spans="1:7" ht="12.75">
      <c r="A37" s="8"/>
      <c r="B37" s="15"/>
      <c r="C37" s="15"/>
      <c r="D37" s="15"/>
      <c r="E37" s="1"/>
      <c r="F37" s="1"/>
      <c r="G37" s="1"/>
    </row>
    <row r="38" spans="1:7" ht="12.75">
      <c r="A38" s="8"/>
      <c r="B38" s="15"/>
      <c r="C38" s="15"/>
      <c r="D38" s="15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1:7" ht="12.75">
      <c r="A49" s="8"/>
      <c r="B49" s="15"/>
      <c r="C49" s="15"/>
      <c r="D49" s="15"/>
      <c r="E49" s="1"/>
      <c r="F49" s="1"/>
      <c r="G49" s="1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</sheetData>
  <mergeCells count="2">
    <mergeCell ref="A17:H17"/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30.421875" style="0" customWidth="1"/>
    <col min="2" max="2" width="16.8515625" style="0" customWidth="1"/>
    <col min="3" max="3" width="12.7109375" style="0" customWidth="1"/>
  </cols>
  <sheetData>
    <row r="1" spans="1:9" ht="18" customHeight="1">
      <c r="A1" s="11" t="s">
        <v>211</v>
      </c>
      <c r="I1" s="50"/>
    </row>
    <row r="2" spans="1:9" ht="15" customHeight="1">
      <c r="A2" s="95"/>
      <c r="I2" s="47"/>
    </row>
    <row r="3" spans="1:9" ht="15" customHeight="1">
      <c r="A3" s="12" t="s">
        <v>40</v>
      </c>
      <c r="B3" s="20" t="s">
        <v>41</v>
      </c>
      <c r="C3" s="20" t="s">
        <v>42</v>
      </c>
      <c r="I3" s="47"/>
    </row>
    <row r="4" spans="1:9" ht="15" customHeight="1">
      <c r="A4" t="s">
        <v>174</v>
      </c>
      <c r="B4" s="4">
        <f>501+412</f>
        <v>913</v>
      </c>
      <c r="C4" s="1">
        <v>28</v>
      </c>
      <c r="E4" s="66"/>
      <c r="I4" s="47"/>
    </row>
    <row r="5" spans="1:9" ht="15" customHeight="1">
      <c r="A5" t="s">
        <v>175</v>
      </c>
      <c r="B5" s="23">
        <f>993+343</f>
        <v>1336</v>
      </c>
      <c r="C5" s="1">
        <v>41</v>
      </c>
      <c r="I5" s="47"/>
    </row>
    <row r="6" spans="1:9" ht="15" customHeight="1">
      <c r="A6" t="s">
        <v>153</v>
      </c>
      <c r="B6" s="4">
        <v>508</v>
      </c>
      <c r="C6" s="1">
        <v>14</v>
      </c>
      <c r="D6" s="1"/>
      <c r="E6" s="1"/>
      <c r="F6" s="1"/>
      <c r="G6" s="1"/>
      <c r="H6" s="1"/>
      <c r="I6" s="47"/>
    </row>
    <row r="7" spans="1:9" ht="15" customHeight="1">
      <c r="A7" s="7" t="s">
        <v>43</v>
      </c>
      <c r="B7" s="29">
        <v>522</v>
      </c>
      <c r="C7" s="9">
        <v>17</v>
      </c>
      <c r="D7" s="1"/>
      <c r="E7" s="1"/>
      <c r="F7" s="1"/>
      <c r="G7" s="1"/>
      <c r="H7" s="1"/>
      <c r="I7" s="47"/>
    </row>
    <row r="8" spans="1:9" ht="15" customHeight="1">
      <c r="A8" s="17" t="s">
        <v>7</v>
      </c>
      <c r="B8" s="28">
        <f>SUM(B4:B7)</f>
        <v>3279</v>
      </c>
      <c r="C8" s="66">
        <f>SUM(C4:C7)</f>
        <v>100</v>
      </c>
      <c r="D8" s="1"/>
      <c r="E8" s="1"/>
      <c r="F8" s="1"/>
      <c r="G8" s="1"/>
      <c r="H8" s="1"/>
      <c r="I8" s="47"/>
    </row>
    <row r="9" spans="2:9" ht="15" customHeight="1">
      <c r="B9" s="132"/>
      <c r="C9" s="1"/>
      <c r="D9" s="1"/>
      <c r="E9" s="1"/>
      <c r="F9" s="1"/>
      <c r="G9" s="1"/>
      <c r="H9" s="1"/>
      <c r="I9" s="47"/>
    </row>
    <row r="10" spans="2:9" ht="15" customHeight="1">
      <c r="B10" s="4"/>
      <c r="C10" s="1"/>
      <c r="D10" s="1"/>
      <c r="E10" s="1"/>
      <c r="F10" s="1"/>
      <c r="G10" s="1"/>
      <c r="H10" s="1"/>
      <c r="I10" s="47"/>
    </row>
    <row r="11" spans="1:9" ht="15" customHeight="1">
      <c r="A11" s="12" t="s">
        <v>44</v>
      </c>
      <c r="B11" s="29"/>
      <c r="C11" s="9"/>
      <c r="D11" s="1"/>
      <c r="E11" s="1"/>
      <c r="F11" s="1"/>
      <c r="G11" s="1"/>
      <c r="H11" s="1"/>
      <c r="I11" s="47"/>
    </row>
    <row r="12" spans="1:9" ht="15" customHeight="1">
      <c r="A12" t="s">
        <v>154</v>
      </c>
      <c r="B12" s="4">
        <f>249+627</f>
        <v>876</v>
      </c>
      <c r="C12" s="1">
        <v>28</v>
      </c>
      <c r="D12" s="1"/>
      <c r="E12" s="1"/>
      <c r="F12" s="1"/>
      <c r="G12" s="1"/>
      <c r="H12" s="1"/>
      <c r="I12" s="47"/>
    </row>
    <row r="13" spans="1:9" ht="15" customHeight="1">
      <c r="A13" t="s">
        <v>137</v>
      </c>
      <c r="B13" s="4">
        <f>1005+291</f>
        <v>1296</v>
      </c>
      <c r="C13" s="1">
        <v>38</v>
      </c>
      <c r="D13" s="1"/>
      <c r="E13" s="1"/>
      <c r="F13" s="1"/>
      <c r="G13" s="1"/>
      <c r="H13" s="1"/>
      <c r="I13" s="47"/>
    </row>
    <row r="14" spans="1:9" ht="15" customHeight="1">
      <c r="A14" t="s">
        <v>156</v>
      </c>
      <c r="B14" s="4">
        <v>444</v>
      </c>
      <c r="C14" s="1">
        <v>14</v>
      </c>
      <c r="D14" s="1"/>
      <c r="E14" s="1"/>
      <c r="F14" s="1"/>
      <c r="G14" s="1"/>
      <c r="H14" s="1"/>
      <c r="I14" s="47"/>
    </row>
    <row r="15" spans="1:9" ht="15" customHeight="1">
      <c r="A15" t="s">
        <v>45</v>
      </c>
      <c r="B15" s="4">
        <v>498</v>
      </c>
      <c r="C15" s="1">
        <v>15</v>
      </c>
      <c r="D15" s="1"/>
      <c r="E15" s="1"/>
      <c r="F15" s="1"/>
      <c r="G15" s="1"/>
      <c r="H15" s="1"/>
      <c r="I15" s="47"/>
    </row>
    <row r="16" spans="1:9" ht="15" customHeight="1">
      <c r="A16" s="7" t="s">
        <v>155</v>
      </c>
      <c r="B16" s="29">
        <v>165</v>
      </c>
      <c r="C16" s="9">
        <v>5</v>
      </c>
      <c r="D16" s="1"/>
      <c r="E16" s="1"/>
      <c r="F16" s="1"/>
      <c r="G16" s="1"/>
      <c r="H16" s="1"/>
      <c r="I16" s="47"/>
    </row>
    <row r="17" spans="1:9" ht="15" customHeight="1">
      <c r="A17" s="17" t="s">
        <v>7</v>
      </c>
      <c r="B17" s="28">
        <f>SUM(B12:B16)</f>
        <v>3279</v>
      </c>
      <c r="C17" s="66">
        <f>SUM(C12:C16)</f>
        <v>100</v>
      </c>
      <c r="D17" s="1"/>
      <c r="E17" s="1"/>
      <c r="F17" s="1"/>
      <c r="G17" s="1"/>
      <c r="H17" s="1"/>
      <c r="I17" s="47"/>
    </row>
    <row r="18" spans="2:9" ht="15" customHeight="1">
      <c r="B18" s="1"/>
      <c r="C18" s="1"/>
      <c r="D18" s="1"/>
      <c r="E18" s="1"/>
      <c r="F18" s="1"/>
      <c r="G18" s="1"/>
      <c r="H18" s="1"/>
      <c r="I18" s="47"/>
    </row>
    <row r="19" spans="1:9" ht="37.5" customHeight="1">
      <c r="A19" s="207" t="s">
        <v>239</v>
      </c>
      <c r="B19" s="207"/>
      <c r="C19" s="207"/>
      <c r="D19" s="207"/>
      <c r="E19" s="207"/>
      <c r="F19" s="109"/>
      <c r="G19" s="109"/>
      <c r="H19" s="109"/>
      <c r="I19" s="94"/>
    </row>
    <row r="20" spans="1:9" ht="19.5" customHeight="1">
      <c r="A20" t="s">
        <v>240</v>
      </c>
      <c r="B20" s="1"/>
      <c r="C20" s="1"/>
      <c r="D20" s="1"/>
      <c r="E20" s="1"/>
      <c r="F20" s="1"/>
      <c r="G20" s="1"/>
      <c r="H20" s="1"/>
      <c r="I20" s="47"/>
    </row>
    <row r="21" ht="21" customHeight="1"/>
    <row r="22" ht="15" customHeight="1"/>
    <row r="23" spans="2:9" ht="15" customHeight="1">
      <c r="B23" s="1"/>
      <c r="C23" s="1"/>
      <c r="D23" s="1"/>
      <c r="E23" s="1"/>
      <c r="F23" s="1"/>
      <c r="G23" s="1"/>
      <c r="H23" s="1"/>
      <c r="I23" s="47"/>
    </row>
    <row r="24" spans="2:9" ht="15" customHeight="1">
      <c r="B24" s="1"/>
      <c r="C24" s="1"/>
      <c r="D24" s="1"/>
      <c r="E24" s="1"/>
      <c r="F24" s="1"/>
      <c r="G24" s="1"/>
      <c r="H24" s="1"/>
      <c r="I24" s="47"/>
    </row>
    <row r="25" spans="2:9" ht="15" customHeight="1">
      <c r="B25" s="1"/>
      <c r="C25" s="1"/>
      <c r="D25" s="1"/>
      <c r="E25" s="1"/>
      <c r="F25" s="1"/>
      <c r="G25" s="1"/>
      <c r="H25" s="1"/>
      <c r="I25" s="47"/>
    </row>
    <row r="26" spans="2:9" ht="15" customHeight="1">
      <c r="B26" s="1"/>
      <c r="C26" s="1"/>
      <c r="D26" s="1"/>
      <c r="E26" s="1"/>
      <c r="F26" s="1"/>
      <c r="G26" s="1"/>
      <c r="H26" s="1"/>
      <c r="I26" s="47"/>
    </row>
    <row r="27" spans="2:9" ht="15" customHeight="1">
      <c r="B27" s="1"/>
      <c r="C27" s="1"/>
      <c r="D27" s="1"/>
      <c r="E27" s="1"/>
      <c r="F27" s="1"/>
      <c r="G27" s="1"/>
      <c r="H27" s="1"/>
      <c r="I27" s="47"/>
    </row>
    <row r="28" spans="2:9" ht="15" customHeight="1">
      <c r="B28" s="1"/>
      <c r="C28" s="1"/>
      <c r="D28" s="1"/>
      <c r="E28" s="1"/>
      <c r="F28" s="1"/>
      <c r="G28" s="1"/>
      <c r="H28" s="1"/>
      <c r="I28" s="7"/>
    </row>
    <row r="29" spans="2:9" ht="15" customHeight="1">
      <c r="B29" s="1"/>
      <c r="C29" s="1"/>
      <c r="D29" s="1"/>
      <c r="E29" s="1"/>
      <c r="F29" s="1"/>
      <c r="G29" s="1"/>
      <c r="H29" s="1"/>
      <c r="I29" s="50"/>
    </row>
    <row r="30" spans="2:9" ht="15" customHeight="1">
      <c r="B30" s="1"/>
      <c r="C30" s="1"/>
      <c r="D30" s="1"/>
      <c r="E30" s="1"/>
      <c r="F30" s="1"/>
      <c r="G30" s="1"/>
      <c r="H30" s="1"/>
      <c r="I30" s="8"/>
    </row>
    <row r="31" spans="2:9" ht="15" customHeight="1">
      <c r="B31" s="1"/>
      <c r="C31" s="1"/>
      <c r="D31" s="1"/>
      <c r="E31" s="1"/>
      <c r="F31" s="1"/>
      <c r="G31" s="1"/>
      <c r="H31" s="1"/>
      <c r="I31" s="8"/>
    </row>
    <row r="32" spans="2:9" ht="15" customHeight="1">
      <c r="B32" s="1"/>
      <c r="C32" s="1"/>
      <c r="D32" s="1"/>
      <c r="E32" s="1"/>
      <c r="F32" s="1"/>
      <c r="G32" s="1"/>
      <c r="H32" s="1"/>
      <c r="I32" s="8"/>
    </row>
    <row r="33" spans="2:9" ht="15" customHeight="1">
      <c r="B33" s="1"/>
      <c r="C33" s="1"/>
      <c r="D33" s="1"/>
      <c r="E33" s="1"/>
      <c r="F33" s="1"/>
      <c r="G33" s="1"/>
      <c r="H33" s="1"/>
      <c r="I33" s="8"/>
    </row>
    <row r="34" spans="2:9" ht="15" customHeight="1">
      <c r="B34" s="1"/>
      <c r="C34" s="1"/>
      <c r="D34" s="1"/>
      <c r="E34" s="1"/>
      <c r="F34" s="1"/>
      <c r="G34" s="1"/>
      <c r="H34" s="1"/>
      <c r="I34" s="8"/>
    </row>
    <row r="35" spans="2:9" ht="15" customHeight="1">
      <c r="B35" s="1"/>
      <c r="C35" s="1"/>
      <c r="D35" s="1"/>
      <c r="E35" s="1"/>
      <c r="F35" s="1"/>
      <c r="G35" s="1"/>
      <c r="H35" s="1"/>
      <c r="I35" s="8"/>
    </row>
    <row r="36" spans="2:9" ht="12.75">
      <c r="B36" s="1"/>
      <c r="C36" s="1"/>
      <c r="D36" s="1"/>
      <c r="E36" s="1"/>
      <c r="F36" s="1"/>
      <c r="G36" s="1"/>
      <c r="H36" s="1"/>
      <c r="I36" s="8"/>
    </row>
    <row r="37" spans="2:9" ht="12.75">
      <c r="B37" s="1"/>
      <c r="C37" s="1"/>
      <c r="D37" s="1"/>
      <c r="E37" s="1"/>
      <c r="F37" s="1"/>
      <c r="G37" s="1"/>
      <c r="H37" s="1"/>
      <c r="I37" s="8"/>
    </row>
    <row r="38" spans="2:9" ht="12.75">
      <c r="B38" s="1"/>
      <c r="C38" s="1"/>
      <c r="D38" s="1"/>
      <c r="E38" s="1"/>
      <c r="F38" s="1"/>
      <c r="G38" s="1"/>
      <c r="H38" s="1"/>
      <c r="I38" s="8"/>
    </row>
    <row r="39" spans="2:9" ht="12.75">
      <c r="B39" s="1"/>
      <c r="C39" s="1"/>
      <c r="D39" s="1"/>
      <c r="E39" s="1"/>
      <c r="F39" s="1"/>
      <c r="G39" s="1"/>
      <c r="H39" s="1"/>
      <c r="I39" s="8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3" ht="12.75">
      <c r="B51" s="1"/>
      <c r="C51" s="5"/>
    </row>
    <row r="52" spans="2:3" ht="12.75">
      <c r="B52" s="1"/>
      <c r="C52" s="5"/>
    </row>
    <row r="53" spans="2:3" ht="12.75">
      <c r="B53" s="1"/>
      <c r="C53" s="5"/>
    </row>
    <row r="56" spans="2:3" ht="12.75">
      <c r="B56" s="1"/>
      <c r="C56" s="5"/>
    </row>
  </sheetData>
  <mergeCells count="1">
    <mergeCell ref="A19:E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&amp;CTab2002.xls</oddFooter>
  </headerFooter>
  <rowBreaks count="1" manualBreakCount="1">
    <brk id="32" max="65535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G25" sqref="G25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11" t="s">
        <v>189</v>
      </c>
      <c r="B1" s="10"/>
    </row>
    <row r="2" spans="1:2" ht="14.25" customHeight="1">
      <c r="A2" s="11" t="s">
        <v>190</v>
      </c>
      <c r="B2" s="10"/>
    </row>
    <row r="3" spans="1:8" ht="9" customHeight="1">
      <c r="A3" s="96"/>
      <c r="B3" s="7"/>
      <c r="C3" s="7"/>
      <c r="D3" s="7"/>
      <c r="E3" s="7"/>
      <c r="F3" s="7"/>
      <c r="G3" s="7"/>
      <c r="H3" s="7"/>
    </row>
    <row r="4" spans="3:8" ht="15" customHeight="1">
      <c r="C4" s="19" t="s">
        <v>5</v>
      </c>
      <c r="D4" s="19" t="s">
        <v>1</v>
      </c>
      <c r="E4" s="19" t="s">
        <v>125</v>
      </c>
      <c r="F4" s="19" t="s">
        <v>6</v>
      </c>
      <c r="G4" s="19" t="s">
        <v>2</v>
      </c>
      <c r="H4" s="19" t="s">
        <v>3</v>
      </c>
    </row>
    <row r="5" spans="1:8" ht="15" customHeight="1">
      <c r="A5" s="7"/>
      <c r="B5" s="7"/>
      <c r="C5" s="20" t="s">
        <v>8</v>
      </c>
      <c r="D5" s="20" t="s">
        <v>4</v>
      </c>
      <c r="E5" s="20"/>
      <c r="F5" s="20"/>
      <c r="G5" s="20"/>
      <c r="H5" s="20"/>
    </row>
    <row r="6" spans="1:9" ht="15" customHeight="1">
      <c r="A6" s="170" t="s">
        <v>176</v>
      </c>
      <c r="B6" s="173">
        <v>1998</v>
      </c>
      <c r="C6" s="114">
        <v>263.9</v>
      </c>
      <c r="D6" s="114">
        <v>20.8</v>
      </c>
      <c r="E6" s="114">
        <v>408.2</v>
      </c>
      <c r="F6" s="114">
        <v>64.2</v>
      </c>
      <c r="G6" s="114">
        <v>169.3</v>
      </c>
      <c r="H6" s="114">
        <f aca="true" t="shared" si="0" ref="H6:H11">SUM(C6:G6)</f>
        <v>926.4000000000001</v>
      </c>
      <c r="I6" s="1"/>
    </row>
    <row r="7" spans="1:8" ht="15" customHeight="1">
      <c r="A7" s="8"/>
      <c r="B7" s="134">
        <v>1999</v>
      </c>
      <c r="C7" s="42">
        <v>311</v>
      </c>
      <c r="D7" s="42">
        <v>19</v>
      </c>
      <c r="E7" s="42">
        <v>410</v>
      </c>
      <c r="F7" s="42">
        <v>67</v>
      </c>
      <c r="G7" s="42">
        <v>141</v>
      </c>
      <c r="H7" s="42">
        <f t="shared" si="0"/>
        <v>948</v>
      </c>
    </row>
    <row r="8" spans="1:8" ht="15" customHeight="1">
      <c r="A8" s="24"/>
      <c r="B8" s="134">
        <v>2000</v>
      </c>
      <c r="C8" s="42">
        <v>350</v>
      </c>
      <c r="D8" s="42">
        <v>15</v>
      </c>
      <c r="E8" s="42">
        <v>398</v>
      </c>
      <c r="F8" s="42">
        <v>78</v>
      </c>
      <c r="G8" s="42">
        <v>255</v>
      </c>
      <c r="H8" s="42">
        <f t="shared" si="0"/>
        <v>1096</v>
      </c>
    </row>
    <row r="9" spans="1:8" ht="15" customHeight="1">
      <c r="A9" s="24"/>
      <c r="B9" s="134">
        <v>2001</v>
      </c>
      <c r="C9" s="42">
        <v>375</v>
      </c>
      <c r="D9" s="42">
        <v>17</v>
      </c>
      <c r="E9" s="42">
        <v>442</v>
      </c>
      <c r="F9" s="42">
        <v>60</v>
      </c>
      <c r="G9" s="42">
        <v>271</v>
      </c>
      <c r="H9" s="42">
        <f t="shared" si="0"/>
        <v>1165</v>
      </c>
    </row>
    <row r="10" spans="1:8" ht="15" customHeight="1">
      <c r="A10" s="24"/>
      <c r="B10" s="134">
        <v>2002</v>
      </c>
      <c r="C10" s="42">
        <v>402</v>
      </c>
      <c r="D10" s="42">
        <v>17</v>
      </c>
      <c r="E10" s="42">
        <v>490</v>
      </c>
      <c r="F10" s="42">
        <v>56</v>
      </c>
      <c r="G10" s="42">
        <v>276</v>
      </c>
      <c r="H10" s="42">
        <f t="shared" si="0"/>
        <v>1241</v>
      </c>
    </row>
    <row r="11" spans="1:11" ht="15" customHeight="1">
      <c r="A11" s="12"/>
      <c r="B11" s="135">
        <v>2003</v>
      </c>
      <c r="C11" s="174">
        <v>387.171</v>
      </c>
      <c r="D11" s="174">
        <v>20.265</v>
      </c>
      <c r="E11" s="174">
        <v>520.613</v>
      </c>
      <c r="F11" s="159">
        <f>463.703-387.171</f>
        <v>76.53199999999998</v>
      </c>
      <c r="G11" s="175">
        <v>290.793</v>
      </c>
      <c r="H11" s="175">
        <f t="shared" si="0"/>
        <v>1295.3739999999998</v>
      </c>
      <c r="J11" s="158"/>
      <c r="K11" s="131"/>
    </row>
    <row r="12" spans="1:8" ht="15" customHeight="1">
      <c r="A12" s="10"/>
      <c r="B12" s="133"/>
      <c r="C12" s="76"/>
      <c r="D12" s="76"/>
      <c r="E12" s="76"/>
      <c r="F12" s="76"/>
      <c r="G12" s="76"/>
      <c r="H12" s="76"/>
    </row>
    <row r="13" spans="1:8" ht="15" customHeight="1">
      <c r="A13" s="170" t="s">
        <v>177</v>
      </c>
      <c r="B13" s="173">
        <v>1998</v>
      </c>
      <c r="C13" s="114">
        <v>437.9</v>
      </c>
      <c r="D13" s="114">
        <v>27.8</v>
      </c>
      <c r="E13" s="114">
        <v>197.2</v>
      </c>
      <c r="F13" s="114">
        <v>21.9</v>
      </c>
      <c r="G13" s="114">
        <v>235.4</v>
      </c>
      <c r="H13" s="114">
        <f aca="true" t="shared" si="1" ref="H13:H18">SUM(C13:G13)</f>
        <v>920.1999999999999</v>
      </c>
    </row>
    <row r="14" spans="1:8" ht="15" customHeight="1">
      <c r="A14" s="24"/>
      <c r="B14" s="134">
        <v>1999</v>
      </c>
      <c r="C14" s="42">
        <v>487</v>
      </c>
      <c r="D14" s="42">
        <v>35</v>
      </c>
      <c r="E14" s="42">
        <v>214</v>
      </c>
      <c r="F14" s="42">
        <v>13</v>
      </c>
      <c r="G14" s="42">
        <v>241</v>
      </c>
      <c r="H14" s="42">
        <f t="shared" si="1"/>
        <v>990</v>
      </c>
    </row>
    <row r="15" spans="1:9" ht="15" customHeight="1">
      <c r="A15" s="8"/>
      <c r="B15" s="134">
        <v>2000</v>
      </c>
      <c r="C15" s="42">
        <v>542</v>
      </c>
      <c r="D15" s="42">
        <v>32</v>
      </c>
      <c r="E15" s="42">
        <v>246</v>
      </c>
      <c r="F15" s="42">
        <v>21</v>
      </c>
      <c r="G15" s="42">
        <v>317</v>
      </c>
      <c r="H15" s="42">
        <f t="shared" si="1"/>
        <v>1158</v>
      </c>
      <c r="I15" t="s">
        <v>79</v>
      </c>
    </row>
    <row r="16" spans="1:8" ht="15" customHeight="1">
      <c r="A16" s="8"/>
      <c r="B16" s="134">
        <v>2001</v>
      </c>
      <c r="C16" s="42">
        <v>634</v>
      </c>
      <c r="D16" s="42">
        <v>33</v>
      </c>
      <c r="E16" s="42">
        <v>262</v>
      </c>
      <c r="F16" s="42">
        <v>18</v>
      </c>
      <c r="G16" s="42">
        <v>350</v>
      </c>
      <c r="H16" s="42">
        <f t="shared" si="1"/>
        <v>1297</v>
      </c>
    </row>
    <row r="17" spans="1:8" ht="15" customHeight="1">
      <c r="A17" s="8"/>
      <c r="B17" s="134">
        <v>2002</v>
      </c>
      <c r="C17" s="42">
        <v>637</v>
      </c>
      <c r="D17" s="42">
        <v>33</v>
      </c>
      <c r="E17" s="42">
        <v>287</v>
      </c>
      <c r="F17" s="42">
        <v>31</v>
      </c>
      <c r="G17" s="42">
        <v>355</v>
      </c>
      <c r="H17" s="42">
        <f t="shared" si="1"/>
        <v>1343</v>
      </c>
    </row>
    <row r="18" spans="1:8" ht="15" customHeight="1">
      <c r="A18" s="7"/>
      <c r="B18" s="135">
        <v>2003</v>
      </c>
      <c r="C18" s="22">
        <f>669.85-46.941</f>
        <v>622.909</v>
      </c>
      <c r="D18" s="22">
        <v>30.623</v>
      </c>
      <c r="E18" s="22">
        <v>292.083</v>
      </c>
      <c r="F18" s="22">
        <v>46.941</v>
      </c>
      <c r="G18" s="22">
        <v>343.638</v>
      </c>
      <c r="H18" s="22">
        <f t="shared" si="1"/>
        <v>1336.194</v>
      </c>
    </row>
    <row r="19" spans="2:8" ht="15" customHeight="1">
      <c r="B19" s="108"/>
      <c r="C19" s="1"/>
      <c r="D19" s="1"/>
      <c r="E19" s="1"/>
      <c r="F19" s="1"/>
      <c r="G19" s="1"/>
      <c r="H19" s="33"/>
    </row>
    <row r="20" spans="1:9" ht="38.25" customHeight="1">
      <c r="A20" s="207" t="s">
        <v>241</v>
      </c>
      <c r="B20" s="210"/>
      <c r="C20" s="210"/>
      <c r="D20" s="210"/>
      <c r="E20" s="210"/>
      <c r="F20" s="210"/>
      <c r="G20" s="210"/>
      <c r="H20" s="206"/>
      <c r="I20" s="206"/>
    </row>
    <row r="21" spans="1:7" ht="12.75" customHeight="1">
      <c r="A21" s="35" t="s">
        <v>178</v>
      </c>
      <c r="B21" s="1"/>
      <c r="C21" s="1"/>
      <c r="D21" s="1"/>
      <c r="E21" s="1"/>
      <c r="F21" s="1"/>
      <c r="G21" s="1"/>
    </row>
    <row r="22" spans="1:7" ht="12.75" customHeight="1">
      <c r="A22" s="35" t="s">
        <v>188</v>
      </c>
      <c r="B22" s="1"/>
      <c r="C22" s="1"/>
      <c r="D22" s="1"/>
      <c r="E22" s="1"/>
      <c r="F22" s="1"/>
      <c r="G22" s="1"/>
    </row>
    <row r="23" spans="1:7" ht="22.5" customHeight="1">
      <c r="A23" t="s">
        <v>240</v>
      </c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1:9" ht="12.75">
      <c r="A27" s="8"/>
      <c r="B27" s="15"/>
      <c r="C27" s="15"/>
      <c r="D27" s="15"/>
      <c r="E27" s="15"/>
      <c r="F27" s="15"/>
      <c r="G27" s="15"/>
      <c r="H27" s="8"/>
      <c r="I27" s="8"/>
    </row>
    <row r="28" spans="1:9" ht="15.75">
      <c r="A28" s="49"/>
      <c r="B28" s="15"/>
      <c r="C28" s="15"/>
      <c r="D28" s="15"/>
      <c r="E28" s="15"/>
      <c r="F28" s="15"/>
      <c r="G28" s="15"/>
      <c r="H28" s="8"/>
      <c r="I28" s="8"/>
    </row>
    <row r="29" spans="1:9" ht="12.75">
      <c r="A29" s="8"/>
      <c r="B29" s="15"/>
      <c r="C29" s="15"/>
      <c r="D29" s="15"/>
      <c r="E29" s="15"/>
      <c r="F29" s="15"/>
      <c r="G29" s="15"/>
      <c r="H29" s="8"/>
      <c r="I29" s="8"/>
    </row>
    <row r="30" spans="1:9" ht="12.75">
      <c r="A30" s="8"/>
      <c r="B30" s="15"/>
      <c r="C30" s="15"/>
      <c r="D30" s="15"/>
      <c r="E30" s="15"/>
      <c r="F30" s="15"/>
      <c r="G30" s="15"/>
      <c r="H30" s="8"/>
      <c r="I30" s="8"/>
    </row>
    <row r="31" spans="1:9" ht="12.75">
      <c r="A31" s="8"/>
      <c r="B31" s="15"/>
      <c r="C31" s="15"/>
      <c r="D31" s="15"/>
      <c r="E31" s="15"/>
      <c r="F31" s="15"/>
      <c r="G31" s="15"/>
      <c r="H31" s="8"/>
      <c r="I31" s="8"/>
    </row>
    <row r="32" spans="1:9" ht="12.75">
      <c r="A32" s="8"/>
      <c r="B32" s="15"/>
      <c r="C32" s="15"/>
      <c r="D32" s="15"/>
      <c r="E32" s="15"/>
      <c r="F32" s="15"/>
      <c r="G32" s="15"/>
      <c r="H32" s="8"/>
      <c r="I32" s="8"/>
    </row>
    <row r="33" spans="1:9" ht="12.75">
      <c r="A33" s="8"/>
      <c r="B33" s="15"/>
      <c r="C33" s="15"/>
      <c r="D33" s="15"/>
      <c r="E33" s="15"/>
      <c r="F33" s="15"/>
      <c r="G33" s="15"/>
      <c r="H33" s="8"/>
      <c r="I33" s="8"/>
    </row>
    <row r="34" spans="1:9" ht="12.75">
      <c r="A34" s="8"/>
      <c r="B34" s="15"/>
      <c r="C34" s="15"/>
      <c r="D34" s="15"/>
      <c r="E34" s="15"/>
      <c r="F34" s="15"/>
      <c r="G34" s="15"/>
      <c r="H34" s="8"/>
      <c r="I34" s="8"/>
    </row>
    <row r="35" spans="1:9" ht="12.75">
      <c r="A35" s="8"/>
      <c r="B35" s="15"/>
      <c r="C35" s="15"/>
      <c r="D35" s="15"/>
      <c r="E35" s="15"/>
      <c r="F35" s="15"/>
      <c r="G35" s="15"/>
      <c r="H35" s="8"/>
      <c r="I35" s="8"/>
    </row>
    <row r="36" spans="1:9" ht="12.75">
      <c r="A36" s="8"/>
      <c r="B36" s="15"/>
      <c r="C36" s="15"/>
      <c r="D36" s="15"/>
      <c r="E36" s="15"/>
      <c r="F36" s="15"/>
      <c r="G36" s="15"/>
      <c r="H36" s="8"/>
      <c r="I36" s="8"/>
    </row>
    <row r="37" spans="1:9" ht="12.75">
      <c r="A37" s="8"/>
      <c r="B37" s="15"/>
      <c r="C37" s="15"/>
      <c r="D37" s="15"/>
      <c r="E37" s="15"/>
      <c r="F37" s="15"/>
      <c r="G37" s="15"/>
      <c r="H37" s="8"/>
      <c r="I37" s="8"/>
    </row>
    <row r="38" spans="1:9" ht="12.75">
      <c r="A38" s="8"/>
      <c r="B38" s="15"/>
      <c r="C38" s="15"/>
      <c r="D38" s="15"/>
      <c r="E38" s="15"/>
      <c r="F38" s="15"/>
      <c r="G38" s="15"/>
      <c r="H38" s="8"/>
      <c r="I38" s="8"/>
    </row>
    <row r="39" spans="1:9" ht="12.75">
      <c r="A39" s="8"/>
      <c r="B39" s="15"/>
      <c r="C39" s="15"/>
      <c r="D39" s="15"/>
      <c r="E39" s="15"/>
      <c r="F39" s="15"/>
      <c r="G39" s="15"/>
      <c r="H39" s="8"/>
      <c r="I39" s="8"/>
    </row>
    <row r="40" spans="1:9" ht="12.75">
      <c r="A40" s="8"/>
      <c r="B40" s="15"/>
      <c r="C40" s="15"/>
      <c r="D40" s="15"/>
      <c r="E40" s="15"/>
      <c r="F40" s="15"/>
      <c r="G40" s="15"/>
      <c r="H40" s="8"/>
      <c r="I40" s="8"/>
    </row>
    <row r="41" spans="1:9" ht="12.75">
      <c r="A41" s="8"/>
      <c r="B41" s="15"/>
      <c r="C41" s="15"/>
      <c r="D41" s="15"/>
      <c r="E41" s="15"/>
      <c r="F41" s="15"/>
      <c r="G41" s="15"/>
      <c r="H41" s="8"/>
      <c r="I41" s="8"/>
    </row>
    <row r="42" spans="1:9" ht="12.75">
      <c r="A42" s="8"/>
      <c r="B42" s="15"/>
      <c r="C42" s="15"/>
      <c r="D42" s="15"/>
      <c r="E42" s="15"/>
      <c r="F42" s="15"/>
      <c r="G42" s="15"/>
      <c r="H42" s="8"/>
      <c r="I42" s="8"/>
    </row>
    <row r="43" spans="1:9" ht="12.75">
      <c r="A43" s="8"/>
      <c r="B43" s="15"/>
      <c r="C43" s="15"/>
      <c r="D43" s="15"/>
      <c r="E43" s="15"/>
      <c r="F43" s="15"/>
      <c r="G43" s="15"/>
      <c r="H43" s="8"/>
      <c r="I43" s="8"/>
    </row>
    <row r="44" spans="1:9" ht="12.75">
      <c r="A44" s="8"/>
      <c r="B44" s="15"/>
      <c r="C44" s="15"/>
      <c r="D44" s="15"/>
      <c r="E44" s="15"/>
      <c r="F44" s="15"/>
      <c r="G44" s="15"/>
      <c r="H44" s="8"/>
      <c r="I44" s="8"/>
    </row>
    <row r="45" spans="1:9" ht="12.75">
      <c r="A45" s="8"/>
      <c r="B45" s="15"/>
      <c r="C45" s="15"/>
      <c r="D45" s="15"/>
      <c r="E45" s="15"/>
      <c r="F45" s="15"/>
      <c r="G45" s="15"/>
      <c r="H45" s="8"/>
      <c r="I45" s="8"/>
    </row>
    <row r="46" spans="1:9" ht="12.75">
      <c r="A46" s="8"/>
      <c r="B46" s="15"/>
      <c r="C46" s="15"/>
      <c r="D46" s="15"/>
      <c r="E46" s="15"/>
      <c r="F46" s="15"/>
      <c r="G46" s="15"/>
      <c r="H46" s="8"/>
      <c r="I46" s="8"/>
    </row>
    <row r="47" spans="1:9" ht="12.75">
      <c r="A47" s="8"/>
      <c r="B47" s="15"/>
      <c r="C47" s="15"/>
      <c r="D47" s="15"/>
      <c r="E47" s="15"/>
      <c r="F47" s="15"/>
      <c r="G47" s="15"/>
      <c r="H47" s="8"/>
      <c r="I47" s="8"/>
    </row>
    <row r="48" spans="1:9" ht="12.75">
      <c r="A48" s="8"/>
      <c r="B48" s="15"/>
      <c r="C48" s="15"/>
      <c r="D48" s="15"/>
      <c r="E48" s="15"/>
      <c r="F48" s="15"/>
      <c r="G48" s="15"/>
      <c r="H48" s="8"/>
      <c r="I48" s="8"/>
    </row>
    <row r="49" spans="1:9" ht="12.75">
      <c r="A49" s="8"/>
      <c r="B49" s="15"/>
      <c r="C49" s="15"/>
      <c r="D49" s="15"/>
      <c r="E49" s="15"/>
      <c r="F49" s="15"/>
      <c r="G49" s="15"/>
      <c r="H49" s="8"/>
      <c r="I49" s="8"/>
    </row>
    <row r="50" spans="1:9" ht="12.75">
      <c r="A50" s="8"/>
      <c r="B50" s="15"/>
      <c r="C50" s="15"/>
      <c r="D50" s="15"/>
      <c r="E50" s="15"/>
      <c r="F50" s="15"/>
      <c r="G50" s="15"/>
      <c r="H50" s="8"/>
      <c r="I50" s="8"/>
    </row>
    <row r="51" spans="1:9" ht="12.75">
      <c r="A51" s="8"/>
      <c r="B51" s="15"/>
      <c r="C51" s="15"/>
      <c r="D51" s="15"/>
      <c r="E51" s="15"/>
      <c r="F51" s="15"/>
      <c r="G51" s="15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</sheetData>
  <mergeCells count="1">
    <mergeCell ref="A20:I2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H6:H10 H13:H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D5" sqref="D5:D12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3" ht="15.75" customHeight="1">
      <c r="A1" s="11" t="s">
        <v>233</v>
      </c>
      <c r="B1" s="11"/>
      <c r="C1" s="11"/>
    </row>
    <row r="2" spans="1:4" ht="12.75">
      <c r="A2" s="96"/>
      <c r="B2" s="7"/>
      <c r="C2" s="7"/>
      <c r="D2" s="7"/>
    </row>
    <row r="3" spans="2:4" ht="12.75">
      <c r="B3" s="19" t="s">
        <v>46</v>
      </c>
      <c r="C3" s="13"/>
      <c r="D3" s="34" t="s">
        <v>47</v>
      </c>
    </row>
    <row r="4" spans="1:5" ht="14.25">
      <c r="A4" s="8"/>
      <c r="B4" s="21" t="s">
        <v>105</v>
      </c>
      <c r="C4" s="14"/>
      <c r="D4" s="7"/>
      <c r="E4" s="37"/>
    </row>
    <row r="5" spans="1:5" ht="16.5" customHeight="1">
      <c r="A5" s="67" t="s">
        <v>224</v>
      </c>
      <c r="B5" s="97">
        <v>409000</v>
      </c>
      <c r="C5" s="28"/>
      <c r="D5" s="3" t="s">
        <v>20</v>
      </c>
      <c r="E5" s="8"/>
    </row>
    <row r="6" spans="1:7" ht="12.75">
      <c r="A6" s="8" t="s">
        <v>274</v>
      </c>
      <c r="B6" s="52">
        <v>386224</v>
      </c>
      <c r="C6" s="28"/>
      <c r="D6" s="4" t="s">
        <v>32</v>
      </c>
      <c r="E6" s="15"/>
      <c r="F6" s="1"/>
      <c r="G6" s="1"/>
    </row>
    <row r="7" spans="1:7" ht="14.25">
      <c r="A7" s="8" t="s">
        <v>104</v>
      </c>
      <c r="B7" s="15">
        <v>212108</v>
      </c>
      <c r="C7" s="28"/>
      <c r="D7" s="4" t="s">
        <v>102</v>
      </c>
      <c r="E7" s="15"/>
      <c r="F7" s="1"/>
      <c r="G7" s="1"/>
    </row>
    <row r="8" spans="1:7" ht="12.75">
      <c r="A8" s="8" t="s">
        <v>48</v>
      </c>
      <c r="B8" s="15">
        <v>151814</v>
      </c>
      <c r="C8" s="28"/>
      <c r="D8" s="4" t="s">
        <v>0</v>
      </c>
      <c r="E8" s="15"/>
      <c r="F8" s="1"/>
      <c r="G8" s="1"/>
    </row>
    <row r="9" spans="1:7" ht="12.75">
      <c r="A9" s="8" t="s">
        <v>49</v>
      </c>
      <c r="B9" s="15">
        <v>149902</v>
      </c>
      <c r="C9" s="28"/>
      <c r="D9" s="4" t="s">
        <v>78</v>
      </c>
      <c r="E9" s="15"/>
      <c r="F9" s="1"/>
      <c r="G9" s="1"/>
    </row>
    <row r="10" spans="1:7" ht="14.25">
      <c r="A10" s="61" t="s">
        <v>275</v>
      </c>
      <c r="B10" s="15">
        <v>34726</v>
      </c>
      <c r="C10" s="28"/>
      <c r="D10" s="4" t="s">
        <v>226</v>
      </c>
      <c r="E10" s="15"/>
      <c r="F10" s="1"/>
      <c r="G10" s="1"/>
    </row>
    <row r="11" spans="1:7" ht="12.75">
      <c r="A11" s="8" t="s">
        <v>179</v>
      </c>
      <c r="B11" s="15">
        <v>17909</v>
      </c>
      <c r="C11" s="28"/>
      <c r="D11" s="4" t="s">
        <v>90</v>
      </c>
      <c r="E11" s="15"/>
      <c r="F11" s="1"/>
      <c r="G11" s="1"/>
    </row>
    <row r="12" spans="1:7" ht="12.75">
      <c r="A12" s="7" t="s">
        <v>50</v>
      </c>
      <c r="B12" s="9">
        <v>7350</v>
      </c>
      <c r="C12" s="29"/>
      <c r="D12" s="29" t="s">
        <v>88</v>
      </c>
      <c r="E12" s="46"/>
      <c r="F12" s="105"/>
      <c r="G12" s="1"/>
    </row>
    <row r="13" spans="1:7" ht="12.75">
      <c r="A13" s="8"/>
      <c r="B13" s="15"/>
      <c r="C13" s="15"/>
      <c r="D13" s="15"/>
      <c r="E13" s="46"/>
      <c r="F13" s="1"/>
      <c r="G13" s="1"/>
    </row>
    <row r="14" spans="1:7" ht="12.75">
      <c r="A14" s="35" t="s">
        <v>242</v>
      </c>
      <c r="B14" s="1"/>
      <c r="C14" s="1"/>
      <c r="D14" s="1"/>
      <c r="E14" s="46"/>
      <c r="F14" s="1"/>
      <c r="G14" s="1"/>
    </row>
    <row r="15" spans="1:7" ht="12" customHeight="1">
      <c r="A15" s="51" t="s">
        <v>243</v>
      </c>
      <c r="B15" s="1"/>
      <c r="C15" s="1"/>
      <c r="D15" s="1"/>
      <c r="E15" s="46"/>
      <c r="F15" s="1"/>
      <c r="G15" s="1"/>
    </row>
    <row r="16" spans="1:7" ht="12.75">
      <c r="A16" s="51" t="s">
        <v>244</v>
      </c>
      <c r="B16" s="1"/>
      <c r="C16" s="1"/>
      <c r="D16" s="1"/>
      <c r="E16" s="46"/>
      <c r="F16" s="1"/>
      <c r="G16" s="1"/>
    </row>
    <row r="17" spans="1:7" ht="12.75">
      <c r="A17" s="35" t="s">
        <v>225</v>
      </c>
      <c r="B17" s="1"/>
      <c r="C17" s="1"/>
      <c r="D17" s="1"/>
      <c r="E17" s="46"/>
      <c r="F17" s="1"/>
      <c r="G17" s="1"/>
    </row>
    <row r="18" spans="1:7" ht="12.75">
      <c r="A18" s="35" t="s">
        <v>276</v>
      </c>
      <c r="B18" s="1"/>
      <c r="C18" s="1"/>
      <c r="D18" s="1"/>
      <c r="E18" s="1"/>
      <c r="F18" s="1"/>
      <c r="G18" s="1"/>
    </row>
    <row r="19" spans="1:7" ht="12.75">
      <c r="A19" s="35"/>
      <c r="B19" s="1"/>
      <c r="C19" s="1"/>
      <c r="D19" s="1"/>
      <c r="E19" s="1"/>
      <c r="F19" s="1"/>
      <c r="G19" s="1"/>
    </row>
    <row r="20" spans="1:7" ht="12.75" customHeight="1">
      <c r="A20" t="s">
        <v>138</v>
      </c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5" width="8.7109375" style="0" customWidth="1"/>
    <col min="6" max="6" width="10.140625" style="0" customWidth="1"/>
  </cols>
  <sheetData>
    <row r="1" spans="1:4" ht="18" customHeight="1">
      <c r="A1" s="11" t="s">
        <v>201</v>
      </c>
      <c r="B1" s="11"/>
      <c r="C1" s="11"/>
      <c r="D1" s="17"/>
    </row>
    <row r="2" spans="1:2" ht="15" customHeight="1">
      <c r="A2" s="191" t="s">
        <v>245</v>
      </c>
      <c r="B2" s="61"/>
    </row>
    <row r="3" spans="1:5" ht="15" customHeight="1">
      <c r="A3" s="12" t="s">
        <v>51</v>
      </c>
      <c r="B3" s="177">
        <v>37986</v>
      </c>
      <c r="C3" s="177">
        <v>37621</v>
      </c>
      <c r="D3" s="177">
        <v>37256</v>
      </c>
      <c r="E3" s="177">
        <v>36891</v>
      </c>
    </row>
    <row r="4" spans="1:5" ht="15" customHeight="1">
      <c r="A4" t="s">
        <v>52</v>
      </c>
      <c r="B4" s="158">
        <v>21.492</v>
      </c>
      <c r="C4" s="1">
        <v>21.6</v>
      </c>
      <c r="D4" s="1">
        <v>21.9</v>
      </c>
      <c r="E4" s="1">
        <v>22.8</v>
      </c>
    </row>
    <row r="5" spans="1:5" ht="15" customHeight="1">
      <c r="A5" t="s">
        <v>53</v>
      </c>
      <c r="B5" s="158">
        <v>409.619</v>
      </c>
      <c r="C5" s="1">
        <v>422.4</v>
      </c>
      <c r="D5" s="1">
        <v>429.9</v>
      </c>
      <c r="E5" s="1">
        <v>431.1</v>
      </c>
    </row>
    <row r="6" spans="1:8" ht="15" customHeight="1">
      <c r="A6" t="s">
        <v>54</v>
      </c>
      <c r="B6" s="158">
        <v>829.777</v>
      </c>
      <c r="C6" s="1">
        <v>737.3</v>
      </c>
      <c r="D6" s="1">
        <v>668.8</v>
      </c>
      <c r="E6" s="1">
        <v>608.6</v>
      </c>
      <c r="F6" s="1"/>
      <c r="G6" s="1"/>
      <c r="H6" s="1"/>
    </row>
    <row r="7" spans="1:8" ht="15" customHeight="1">
      <c r="A7" t="s">
        <v>55</v>
      </c>
      <c r="B7" s="163">
        <v>6.042</v>
      </c>
      <c r="C7" s="1">
        <v>6.6</v>
      </c>
      <c r="D7" s="1">
        <v>6.6</v>
      </c>
      <c r="E7" s="1">
        <v>7</v>
      </c>
      <c r="F7" s="1"/>
      <c r="G7" s="1"/>
      <c r="H7" s="1"/>
    </row>
    <row r="8" spans="1:8" ht="15" customHeight="1">
      <c r="A8" s="7" t="s">
        <v>124</v>
      </c>
      <c r="B8" s="159">
        <v>0.285</v>
      </c>
      <c r="C8" s="9">
        <v>0.2</v>
      </c>
      <c r="D8" s="9">
        <v>0.2</v>
      </c>
      <c r="E8" s="9">
        <v>0</v>
      </c>
      <c r="F8" s="1"/>
      <c r="G8" s="1"/>
      <c r="H8" s="1"/>
    </row>
    <row r="9" spans="1:8" ht="15" customHeight="1">
      <c r="A9" s="122" t="s">
        <v>7</v>
      </c>
      <c r="B9" s="161">
        <f>SUM(B4:B8)</f>
        <v>1267.2150000000001</v>
      </c>
      <c r="C9" s="123">
        <f>SUM(C4:C8)</f>
        <v>1188.1</v>
      </c>
      <c r="D9" s="123">
        <f>SUM(D4:D8)</f>
        <v>1127.3999999999999</v>
      </c>
      <c r="E9" s="123">
        <f>SUM(E4:E8)</f>
        <v>1069.5</v>
      </c>
      <c r="F9" s="1"/>
      <c r="G9" s="1"/>
      <c r="H9" s="1"/>
    </row>
    <row r="10" spans="2:8" ht="15" customHeight="1">
      <c r="B10" s="160"/>
      <c r="C10" s="1"/>
      <c r="D10" s="1"/>
      <c r="E10" s="1"/>
      <c r="F10" s="1"/>
      <c r="G10" s="1"/>
      <c r="H10" s="1"/>
    </row>
    <row r="11" spans="1:8" ht="27" customHeight="1">
      <c r="A11" s="176" t="s">
        <v>232</v>
      </c>
      <c r="B11" s="177">
        <v>37986</v>
      </c>
      <c r="C11" s="177">
        <v>37621</v>
      </c>
      <c r="D11" s="177">
        <v>37256</v>
      </c>
      <c r="E11" s="177">
        <v>36891</v>
      </c>
      <c r="F11" s="1"/>
      <c r="G11" s="1"/>
      <c r="H11" s="1"/>
    </row>
    <row r="12" spans="1:8" ht="15" customHeight="1">
      <c r="A12" t="s">
        <v>56</v>
      </c>
      <c r="B12" s="160">
        <v>672.893</v>
      </c>
      <c r="C12" s="1">
        <v>603.4</v>
      </c>
      <c r="D12" s="1">
        <v>554.8</v>
      </c>
      <c r="E12" s="1">
        <v>510.7</v>
      </c>
      <c r="F12" s="1"/>
      <c r="G12" s="1"/>
      <c r="H12" s="1"/>
    </row>
    <row r="13" spans="1:8" ht="15" customHeight="1">
      <c r="A13" t="s">
        <v>57</v>
      </c>
      <c r="B13" s="160">
        <v>400.273</v>
      </c>
      <c r="C13" s="1">
        <v>414.6</v>
      </c>
      <c r="D13" s="1">
        <v>418.5</v>
      </c>
      <c r="E13" s="1">
        <v>417.6</v>
      </c>
      <c r="F13" s="1"/>
      <c r="G13" s="1"/>
      <c r="H13" s="1"/>
    </row>
    <row r="14" spans="1:8" ht="15" customHeight="1">
      <c r="A14" s="2" t="s">
        <v>58</v>
      </c>
      <c r="B14" s="162">
        <v>184.585</v>
      </c>
      <c r="C14" s="99">
        <v>187</v>
      </c>
      <c r="D14" s="99">
        <v>182.1</v>
      </c>
      <c r="E14" s="99">
        <v>173</v>
      </c>
      <c r="F14" s="1"/>
      <c r="G14" s="1"/>
      <c r="H14" s="1"/>
    </row>
    <row r="15" spans="1:8" ht="15" customHeight="1">
      <c r="A15" t="s">
        <v>59</v>
      </c>
      <c r="B15" s="160">
        <v>32.802</v>
      </c>
      <c r="C15" s="1">
        <v>33.8</v>
      </c>
      <c r="D15" s="1">
        <v>40.4</v>
      </c>
      <c r="E15" s="1">
        <v>37.3</v>
      </c>
      <c r="F15" s="1"/>
      <c r="G15" s="1"/>
      <c r="H15" s="1"/>
    </row>
    <row r="16" spans="1:8" ht="15" customHeight="1">
      <c r="A16" t="s">
        <v>60</v>
      </c>
      <c r="B16" s="160">
        <v>118.752</v>
      </c>
      <c r="C16" s="1">
        <v>95.6</v>
      </c>
      <c r="D16" s="1">
        <v>75</v>
      </c>
      <c r="E16" s="1">
        <v>58.5</v>
      </c>
      <c r="F16" s="1"/>
      <c r="G16" s="1"/>
      <c r="H16" s="1"/>
    </row>
    <row r="17" spans="1:8" ht="15" customHeight="1">
      <c r="A17" t="s">
        <v>61</v>
      </c>
      <c r="B17" s="160">
        <v>18.044</v>
      </c>
      <c r="C17" s="1">
        <v>17.1</v>
      </c>
      <c r="D17" s="1">
        <v>16.5</v>
      </c>
      <c r="E17" s="1">
        <v>16.7</v>
      </c>
      <c r="F17" s="1"/>
      <c r="G17" s="1"/>
      <c r="H17" s="1"/>
    </row>
    <row r="18" spans="1:8" ht="15" customHeight="1">
      <c r="A18" s="7" t="s">
        <v>62</v>
      </c>
      <c r="B18" s="159">
        <v>23.77</v>
      </c>
      <c r="C18" s="9">
        <v>22.5</v>
      </c>
      <c r="D18" s="9">
        <v>20.7</v>
      </c>
      <c r="E18" s="9">
        <v>27.2</v>
      </c>
      <c r="F18" s="1"/>
      <c r="G18" s="1"/>
      <c r="H18" s="104"/>
    </row>
    <row r="19" spans="1:8" ht="15" customHeight="1">
      <c r="A19" s="122" t="s">
        <v>7</v>
      </c>
      <c r="B19" s="123">
        <f>SUM(B12:B13,B15:B18)</f>
        <v>1266.534</v>
      </c>
      <c r="C19" s="123">
        <f>SUM(C12:C13,C15:C18)</f>
        <v>1186.9999999999998</v>
      </c>
      <c r="D19" s="123">
        <f>SUM(D12:D13,D15:D18)</f>
        <v>1125.8999999999999</v>
      </c>
      <c r="E19" s="123">
        <f>SUM(E12:E13,E15:E18)</f>
        <v>1068</v>
      </c>
      <c r="F19" s="1"/>
      <c r="G19" s="1"/>
      <c r="H19" s="1"/>
    </row>
    <row r="20" spans="1:8" ht="30" customHeight="1">
      <c r="A20" s="127" t="s">
        <v>202</v>
      </c>
      <c r="B20" s="127"/>
      <c r="C20" s="1"/>
      <c r="D20" s="1"/>
      <c r="E20" s="1"/>
      <c r="F20" s="1"/>
      <c r="G20" s="1"/>
      <c r="H20" s="1"/>
    </row>
    <row r="21" spans="1:8" ht="20.25" customHeight="1">
      <c r="A21" t="s">
        <v>240</v>
      </c>
      <c r="C21" s="1"/>
      <c r="D21" s="1"/>
      <c r="E21" s="1"/>
      <c r="F21" s="1"/>
      <c r="G21" s="1"/>
      <c r="H21" s="1"/>
    </row>
    <row r="22" spans="3:8" ht="15" customHeight="1">
      <c r="C22" s="1"/>
      <c r="D22" s="1"/>
      <c r="E22" s="1"/>
      <c r="F22" s="1"/>
      <c r="G22" s="1"/>
      <c r="H22" s="1"/>
    </row>
    <row r="23" spans="3:8" ht="15" customHeight="1">
      <c r="C23" s="1"/>
      <c r="D23" s="1"/>
      <c r="E23" s="1"/>
      <c r="F23" s="1"/>
      <c r="G23" s="1"/>
      <c r="H23" s="1"/>
    </row>
    <row r="24" spans="3:8" ht="15" customHeight="1">
      <c r="C24" s="1"/>
      <c r="D24" s="1"/>
      <c r="E24" s="1"/>
      <c r="F24" s="1"/>
      <c r="G24" s="1"/>
      <c r="H24" s="1"/>
    </row>
    <row r="25" spans="3:8" ht="15" customHeight="1">
      <c r="C25" s="1"/>
      <c r="D25" s="1"/>
      <c r="E25" s="1"/>
      <c r="F25" s="1"/>
      <c r="G25" s="1"/>
      <c r="H25" s="1"/>
    </row>
    <row r="26" spans="3:8" ht="15" customHeight="1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liny</cp:lastModifiedBy>
  <cp:lastPrinted>2004-04-29T07:56:32Z</cp:lastPrinted>
  <dcterms:created xsi:type="dcterms:W3CDTF">2001-02-09T12:50:28Z</dcterms:created>
  <dcterms:modified xsi:type="dcterms:W3CDTF">2004-05-12T14:37:18Z</dcterms:modified>
  <cp:category/>
  <cp:version/>
  <cp:contentType/>
  <cp:contentStatus/>
</cp:coreProperties>
</file>